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CS-217" sheetId="1" r:id="rId3"/>
    <sheet state="visible" name="Cuyahoga Only" sheetId="2" r:id="rId4"/>
    <sheet state="visible" name="Hospital Simplex" sheetId="3" r:id="rId5"/>
    <sheet state="visible" name="Event Specific ICS-205" sheetId="4" r:id="rId6"/>
    <sheet state="visible" name="CDC Radios" sheetId="5" r:id="rId7"/>
    <sheet state="visible" name="EventAutoPopulate" sheetId="6" r:id="rId8"/>
    <sheet state="visible" name="Emergency ICS-205" sheetId="7" r:id="rId9"/>
    <sheet state="hidden" name="EmergencyAutoPopulate" sheetId="8" r:id="rId10"/>
    <sheet state="visible" name="Radio Config" sheetId="9" r:id="rId11"/>
    <sheet state="visible" name="CHIRP Export" sheetId="10" r:id="rId12"/>
    <sheet state="visible" name="RTS Export" sheetId="11" r:id="rId13"/>
    <sheet state="visible" name="For Booklet" sheetId="12" r:id="rId14"/>
  </sheets>
  <definedNames>
    <definedName name="NamedRange1">EmergencyAutoPopulate!$K$3:$K$28</definedName>
  </definedNames>
  <calcPr/>
</workbook>
</file>

<file path=xl/sharedStrings.xml><?xml version="1.0" encoding="utf-8"?>
<sst xmlns="http://schemas.openxmlformats.org/spreadsheetml/2006/main" count="1275" uniqueCount="615">
  <si>
    <t>Hospital</t>
  </si>
  <si>
    <t>VHF</t>
  </si>
  <si>
    <t>UHF</t>
  </si>
  <si>
    <t>RX/TX Tone</t>
  </si>
  <si>
    <t>Ahuja</t>
  </si>
  <si>
    <t>ICS-217 COMMUNICATIONS RESOURCE AVAILABILITY WORKSHEET</t>
  </si>
  <si>
    <t>#</t>
  </si>
  <si>
    <t>Bedford</t>
  </si>
  <si>
    <t>CCF Main</t>
  </si>
  <si>
    <t>Euclid</t>
  </si>
  <si>
    <t>Fairview</t>
  </si>
  <si>
    <t>Hillcrest</t>
  </si>
  <si>
    <t>Lutheran</t>
  </si>
  <si>
    <t>Marymount</t>
  </si>
  <si>
    <t>Channel Configuration</t>
  </si>
  <si>
    <t>Metro</t>
  </si>
  <si>
    <t>Parma</t>
  </si>
  <si>
    <t>Rainbow</t>
  </si>
  <si>
    <t>Richmond</t>
  </si>
  <si>
    <t>S. Point</t>
  </si>
  <si>
    <t>St. John</t>
  </si>
  <si>
    <t>St. Vincent</t>
  </si>
  <si>
    <t>SW General</t>
  </si>
  <si>
    <t>UH Main</t>
  </si>
  <si>
    <t>Centers for Dialysis Care</t>
  </si>
  <si>
    <t>Channel Name</t>
  </si>
  <si>
    <t>3 char</t>
  </si>
  <si>
    <t>xtra</t>
  </si>
  <si>
    <t>Rx Freq</t>
  </si>
  <si>
    <t>N/W</t>
  </si>
  <si>
    <t>Rx Tone</t>
  </si>
  <si>
    <t>Tx Freq</t>
  </si>
  <si>
    <t>Tx Tone</t>
  </si>
  <si>
    <t>Mode</t>
  </si>
  <si>
    <t>Trustee</t>
  </si>
  <si>
    <t>Remarks</t>
  </si>
  <si>
    <t>Ashland County</t>
  </si>
  <si>
    <t>2m Repeater</t>
  </si>
  <si>
    <t>Ashland 2m A</t>
  </si>
  <si>
    <t>03A</t>
  </si>
  <si>
    <t>-2</t>
  </si>
  <si>
    <t>W</t>
  </si>
  <si>
    <t>ICS-205 INCIDENT RADIO COMMUNICATIONS PLAN</t>
  </si>
  <si>
    <t>Function</t>
  </si>
  <si>
    <t>Assignment</t>
  </si>
  <si>
    <t>RX Freq</t>
  </si>
  <si>
    <t>FM</t>
  </si>
  <si>
    <t>TX Freq</t>
  </si>
  <si>
    <t>TX Tone</t>
  </si>
  <si>
    <t>Primary Operations</t>
  </si>
  <si>
    <t>18A</t>
  </si>
  <si>
    <t>N8IHI</t>
  </si>
  <si>
    <t>Ashland 2m B</t>
  </si>
  <si>
    <t>03B</t>
  </si>
  <si>
    <t>W3YXS</t>
  </si>
  <si>
    <t>70cm Repeater</t>
  </si>
  <si>
    <t>Ashland 70cm CZ</t>
  </si>
  <si>
    <t>03C</t>
  </si>
  <si>
    <t>Z-7</t>
  </si>
  <si>
    <t>KA8VDW</t>
  </si>
  <si>
    <t>Linked to KA8VDW system</t>
  </si>
  <si>
    <t>1.25m Repeater</t>
  </si>
  <si>
    <t>Ashland 1.25m D</t>
  </si>
  <si>
    <t>03D</t>
  </si>
  <si>
    <t>-1</t>
  </si>
  <si>
    <t>KD8BIW</t>
  </si>
  <si>
    <t>Hayesville</t>
  </si>
  <si>
    <t>Ashland 2m E</t>
  </si>
  <si>
    <t>03E</t>
  </si>
  <si>
    <t>TAC Channel</t>
  </si>
  <si>
    <t>18E</t>
  </si>
  <si>
    <t>N8SIW</t>
  </si>
  <si>
    <t>Polk</t>
  </si>
  <si>
    <t>Ashtabula County</t>
  </si>
  <si>
    <t>Ashtabula 2m A</t>
  </si>
  <si>
    <t>04A</t>
  </si>
  <si>
    <t>Secondary Operations</t>
  </si>
  <si>
    <t>18m</t>
  </si>
  <si>
    <t>K8CY</t>
  </si>
  <si>
    <t>Ashtabula 2m B</t>
  </si>
  <si>
    <t>04B</t>
  </si>
  <si>
    <t>W8BHZ</t>
  </si>
  <si>
    <t>Cuyahoga County</t>
  </si>
  <si>
    <t>Cuyahoga AA</t>
  </si>
  <si>
    <t>A-2</t>
  </si>
  <si>
    <t>Primary Simplex</t>
  </si>
  <si>
    <t>VTAC48</t>
  </si>
  <si>
    <t>KB8WLW</t>
  </si>
  <si>
    <t>Parma, (Linked: 18A-2, 18GA-7, 18TA-1)</t>
  </si>
  <si>
    <t>Cuyahoga B</t>
  </si>
  <si>
    <t>18B</t>
  </si>
  <si>
    <t>APRS</t>
  </si>
  <si>
    <t>WR8ABC</t>
  </si>
  <si>
    <t>Highland Hills, Skywarn, LEARA</t>
  </si>
  <si>
    <t>Cuyahoga C</t>
  </si>
  <si>
    <t>18C</t>
  </si>
  <si>
    <t>K8ZFR</t>
  </si>
  <si>
    <t>Parma, CARS</t>
  </si>
  <si>
    <t>Cuyahoga D</t>
  </si>
  <si>
    <t>18D</t>
  </si>
  <si>
    <t>Lakewood (LEARA)</t>
  </si>
  <si>
    <t>Cuyahoga EY</t>
  </si>
  <si>
    <t>Y-7</t>
  </si>
  <si>
    <t>KC8NZJ</t>
  </si>
  <si>
    <t>Downtown, Linked to 47-7AY</t>
  </si>
  <si>
    <t>Cuyahoga F</t>
  </si>
  <si>
    <t>18F</t>
  </si>
  <si>
    <t>-7</t>
  </si>
  <si>
    <t>W8DRZ</t>
  </si>
  <si>
    <t>Cuyahoga GA</t>
  </si>
  <si>
    <t>18G</t>
  </si>
  <si>
    <t>A-7</t>
  </si>
  <si>
    <t>Cuyahoga H</t>
  </si>
  <si>
    <t>18H</t>
  </si>
  <si>
    <t>YSF</t>
  </si>
  <si>
    <t xml:space="preserve">Lakewood (LEARA) </t>
  </si>
  <si>
    <t>Cuyahoga I</t>
  </si>
  <si>
    <t>18I</t>
  </si>
  <si>
    <t>N8CHM</t>
  </si>
  <si>
    <t>Cuyahoga J</t>
  </si>
  <si>
    <t>18J</t>
  </si>
  <si>
    <t>Parma, (CARS)</t>
  </si>
  <si>
    <t>Cuyahoga K</t>
  </si>
  <si>
    <t>18K</t>
  </si>
  <si>
    <t>K8SCI</t>
  </si>
  <si>
    <t>North Royalton (NCARC)</t>
  </si>
  <si>
    <t>Cuyahoga L</t>
  </si>
  <si>
    <t>18L</t>
  </si>
  <si>
    <t>KD8LDE</t>
  </si>
  <si>
    <t>Shaker Heights</t>
  </si>
  <si>
    <t>Cuyahoga M</t>
  </si>
  <si>
    <t>18M</t>
  </si>
  <si>
    <t>Shaker Heights, CARS</t>
  </si>
  <si>
    <t>Cuyahoga N</t>
  </si>
  <si>
    <t>18N</t>
  </si>
  <si>
    <t>K8KRG</t>
  </si>
  <si>
    <t>North Royalton NOARS</t>
  </si>
  <si>
    <t>Cuyahoga O</t>
  </si>
  <si>
    <t>18O</t>
  </si>
  <si>
    <t>W8DXA</t>
  </si>
  <si>
    <t>North Royalton (Northern Ohio DX Assiociation)</t>
  </si>
  <si>
    <t>Cuyahoga P</t>
  </si>
  <si>
    <t>18P</t>
  </si>
  <si>
    <t>K8MD</t>
  </si>
  <si>
    <t>Portable Repeater</t>
  </si>
  <si>
    <t>Cuyahoga Q</t>
  </si>
  <si>
    <t>18Q</t>
  </si>
  <si>
    <t>WB8CQR</t>
  </si>
  <si>
    <t>Cuyahoga R</t>
  </si>
  <si>
    <t>18R</t>
  </si>
  <si>
    <t>Cuyahoga S</t>
  </si>
  <si>
    <t>18S</t>
  </si>
  <si>
    <t>Shaker (KD8LDE)</t>
  </si>
  <si>
    <t>Cuyahoga T</t>
  </si>
  <si>
    <t>18T</t>
  </si>
  <si>
    <t>A-1</t>
  </si>
  <si>
    <t>70cm Digital</t>
  </si>
  <si>
    <t>Cuyahoga U</t>
  </si>
  <si>
    <t>18U</t>
  </si>
  <si>
    <t>CC1</t>
  </si>
  <si>
    <t>DMR</t>
  </si>
  <si>
    <t>N8NOD</t>
  </si>
  <si>
    <t>Warrensville Heights</t>
  </si>
  <si>
    <t>Cuyahoga V</t>
  </si>
  <si>
    <t>18V</t>
  </si>
  <si>
    <t>Cuyahoga W</t>
  </si>
  <si>
    <t>18W</t>
  </si>
  <si>
    <t>WA8CEW</t>
  </si>
  <si>
    <t>North Royalton</t>
  </si>
  <si>
    <t>Delaware County</t>
  </si>
  <si>
    <t>Delaware A</t>
  </si>
  <si>
    <t>21A</t>
  </si>
  <si>
    <t>W8SMK</t>
  </si>
  <si>
    <t>Delaware B</t>
  </si>
  <si>
    <t>21B</t>
  </si>
  <si>
    <t>N8DCA</t>
  </si>
  <si>
    <t>Delaware C</t>
  </si>
  <si>
    <t>21C</t>
  </si>
  <si>
    <t>KA8IWB</t>
  </si>
  <si>
    <t>Delaware D</t>
  </si>
  <si>
    <t>21D</t>
  </si>
  <si>
    <t>KE8O</t>
  </si>
  <si>
    <t>Erie County</t>
  </si>
  <si>
    <t>Erie A</t>
  </si>
  <si>
    <t>22A</t>
  </si>
  <si>
    <t>W8LBZ</t>
  </si>
  <si>
    <t>Sandusky Radio Experimental League</t>
  </si>
  <si>
    <t>Erie BZ</t>
  </si>
  <si>
    <t>22B</t>
  </si>
  <si>
    <t>Z-2</t>
  </si>
  <si>
    <t>WB8LLY</t>
  </si>
  <si>
    <t>Berlin Heights</t>
  </si>
  <si>
    <t>Erie C</t>
  </si>
  <si>
    <t>22C</t>
  </si>
  <si>
    <t>Erie D</t>
  </si>
  <si>
    <t>22D</t>
  </si>
  <si>
    <t>Vermilion</t>
  </si>
  <si>
    <t>22E</t>
  </si>
  <si>
    <t>Berlin, Linked to KA8VDW system</t>
  </si>
  <si>
    <t>Geauga County</t>
  </si>
  <si>
    <t>Geauga 2m A</t>
  </si>
  <si>
    <t>28A</t>
  </si>
  <si>
    <t>W8DES</t>
  </si>
  <si>
    <t>Geauga County ARES (GCEMA)</t>
  </si>
  <si>
    <t>Geauga 2m B</t>
  </si>
  <si>
    <t>28B</t>
  </si>
  <si>
    <t>W8OKE</t>
  </si>
  <si>
    <t>District 10 Primary, Tri County Traffic Training Net (NORMA)</t>
  </si>
  <si>
    <t>Primary</t>
  </si>
  <si>
    <t>Geauga 2m C</t>
  </si>
  <si>
    <t>28C</t>
  </si>
  <si>
    <t>W8LYD</t>
  </si>
  <si>
    <t>Geauga 2m D</t>
  </si>
  <si>
    <t>28D</t>
  </si>
  <si>
    <t>WR8ANN</t>
  </si>
  <si>
    <t>6m Repeater</t>
  </si>
  <si>
    <t>Geauga 6m E</t>
  </si>
  <si>
    <t>Skywarn</t>
  </si>
  <si>
    <t>28E</t>
  </si>
  <si>
    <t>-6</t>
  </si>
  <si>
    <t>Tertiary</t>
  </si>
  <si>
    <t>Event</t>
  </si>
  <si>
    <t>Coordination</t>
  </si>
  <si>
    <t>WB8APD</t>
  </si>
  <si>
    <t>NWS Skywarn Backbone (SMART), closed repeater</t>
  </si>
  <si>
    <t>Geauga 70cm F</t>
  </si>
  <si>
    <t>28F</t>
  </si>
  <si>
    <t>Simplex</t>
  </si>
  <si>
    <t>CDCV</t>
  </si>
  <si>
    <t>KF8YK</t>
  </si>
  <si>
    <t>Chardon</t>
  </si>
  <si>
    <t>Geauga 70cm G</t>
  </si>
  <si>
    <t>CDCU</t>
  </si>
  <si>
    <t>28G</t>
  </si>
  <si>
    <t>Thompson</t>
  </si>
  <si>
    <t>Geauga 70cm H</t>
  </si>
  <si>
    <t>28H</t>
  </si>
  <si>
    <t>WB8QGR</t>
  </si>
  <si>
    <t>Newbury</t>
  </si>
  <si>
    <t>Geauga 70cm I</t>
  </si>
  <si>
    <t>28I</t>
  </si>
  <si>
    <t>KC8IBR</t>
  </si>
  <si>
    <t>Middlefield</t>
  </si>
  <si>
    <t>Geauga 1.25m J</t>
  </si>
  <si>
    <t>28J</t>
  </si>
  <si>
    <t>223.3600</t>
  </si>
  <si>
    <t>KB8FKM</t>
  </si>
  <si>
    <t>Geauga 70cm K</t>
  </si>
  <si>
    <t>28K</t>
  </si>
  <si>
    <t>D251</t>
  </si>
  <si>
    <t>K8SGX</t>
  </si>
  <si>
    <t>SMART</t>
  </si>
  <si>
    <t>Hancock County</t>
  </si>
  <si>
    <t>Hancock 2m 32A</t>
  </si>
  <si>
    <t>32A</t>
  </si>
  <si>
    <t>Owner</t>
  </si>
  <si>
    <t>W8FT</t>
  </si>
  <si>
    <t>Findlay</t>
  </si>
  <si>
    <t>Hancock 70cm 32A</t>
  </si>
  <si>
    <t>32B</t>
  </si>
  <si>
    <t>Hardin County</t>
  </si>
  <si>
    <t>Hardin 2m 33A</t>
  </si>
  <si>
    <t>33A</t>
  </si>
  <si>
    <t>W8VMV</t>
  </si>
  <si>
    <t>Kenton</t>
  </si>
  <si>
    <t>Huron County</t>
  </si>
  <si>
    <t>Huron County 2m A</t>
  </si>
  <si>
    <t>39A</t>
  </si>
  <si>
    <t>AC8AP</t>
  </si>
  <si>
    <t>Willard, Huron County EMA</t>
  </si>
  <si>
    <t>Lake County</t>
  </si>
  <si>
    <t>Lake 2m A</t>
  </si>
  <si>
    <t>43A</t>
  </si>
  <si>
    <t>N8BC</t>
  </si>
  <si>
    <t>Lake County ARES (LCARA)</t>
  </si>
  <si>
    <t>Lake 2m B</t>
  </si>
  <si>
    <t>43B</t>
  </si>
  <si>
    <t>Lake 2m C</t>
  </si>
  <si>
    <t>43C</t>
  </si>
  <si>
    <t>Lake 70cm D</t>
  </si>
  <si>
    <t>43D</t>
  </si>
  <si>
    <t>Lake 1.25m E</t>
  </si>
  <si>
    <t>43E</t>
  </si>
  <si>
    <t>Lorain County</t>
  </si>
  <si>
    <t>Lorain 2m A</t>
  </si>
  <si>
    <t>47A</t>
  </si>
  <si>
    <t>WD8OCS</t>
  </si>
  <si>
    <t>Lorain 2m B</t>
  </si>
  <si>
    <t>47B</t>
  </si>
  <si>
    <t>Lorain County (NOARS)</t>
  </si>
  <si>
    <t>Lorain 2m C</t>
  </si>
  <si>
    <t>47C</t>
  </si>
  <si>
    <t>KC8BED</t>
  </si>
  <si>
    <t>Burning River Traffic Net</t>
  </si>
  <si>
    <t>Lorain 70cm DY</t>
  </si>
  <si>
    <t>47D</t>
  </si>
  <si>
    <t>WD8CHL</t>
  </si>
  <si>
    <t>City of Lorain, linked to 18-BY</t>
  </si>
  <si>
    <t>Lorain County 70cm EZ</t>
  </si>
  <si>
    <t>47E</t>
  </si>
  <si>
    <t>Lorain 2m F</t>
  </si>
  <si>
    <t>47F</t>
  </si>
  <si>
    <t>W8HF</t>
  </si>
  <si>
    <t>District 2 Skywarn Net</t>
  </si>
  <si>
    <t>Lucas County</t>
  </si>
  <si>
    <t>Lucas 2m A</t>
  </si>
  <si>
    <t>48A</t>
  </si>
  <si>
    <t>W8RZM</t>
  </si>
  <si>
    <t>Toledo - Lucas County Primary &amp; ARES D1 Primary</t>
  </si>
  <si>
    <t>Lucas 2m B</t>
  </si>
  <si>
    <t>48B</t>
  </si>
  <si>
    <t>K8ALB</t>
  </si>
  <si>
    <t>Toledo</t>
  </si>
  <si>
    <t>Lucas 2m C</t>
  </si>
  <si>
    <t>48C</t>
  </si>
  <si>
    <t>W8HHF</t>
  </si>
  <si>
    <t>Toledo - Hospitals</t>
  </si>
  <si>
    <t>Lucas 2m D</t>
  </si>
  <si>
    <t>48D</t>
  </si>
  <si>
    <t>WJ8E</t>
  </si>
  <si>
    <t>Lucas 2m E</t>
  </si>
  <si>
    <t>48E</t>
  </si>
  <si>
    <t>Marion County</t>
  </si>
  <si>
    <t>Marion 70cm A</t>
  </si>
  <si>
    <t>51A</t>
  </si>
  <si>
    <t>W8MRN</t>
  </si>
  <si>
    <t>Marion</t>
  </si>
  <si>
    <t>Marion 2m B</t>
  </si>
  <si>
    <t>51B</t>
  </si>
  <si>
    <t>WW8MRN</t>
  </si>
  <si>
    <t xml:space="preserve">Marion </t>
  </si>
  <si>
    <t>Marion 2m C</t>
  </si>
  <si>
    <t>51C</t>
  </si>
  <si>
    <t>Medina County</t>
  </si>
  <si>
    <t>Medina 2m AA</t>
  </si>
  <si>
    <t>52A</t>
  </si>
  <si>
    <t>W8EOC</t>
  </si>
  <si>
    <t>Medina County ARES Channel 1</t>
  </si>
  <si>
    <t>Medina 2m BA</t>
  </si>
  <si>
    <t>52B</t>
  </si>
  <si>
    <t>Medina County ARES Channel 2</t>
  </si>
  <si>
    <t>Medina 2m CA</t>
  </si>
  <si>
    <t>52C</t>
  </si>
  <si>
    <t>Medina County ARES Channel 3</t>
  </si>
  <si>
    <t>Medina 70cm D</t>
  </si>
  <si>
    <t>52D</t>
  </si>
  <si>
    <t>Medina County ARES Channel 5</t>
  </si>
  <si>
    <t>Medina 2m E</t>
  </si>
  <si>
    <t>52E</t>
  </si>
  <si>
    <t>W8HAC</t>
  </si>
  <si>
    <t>Medina County ARES Channel 6</t>
  </si>
  <si>
    <t>Medina 70cm F</t>
  </si>
  <si>
    <t>52F</t>
  </si>
  <si>
    <t>N8OND</t>
  </si>
  <si>
    <t>Medina County ARES Channel 7</t>
  </si>
  <si>
    <t>Medina 2m G</t>
  </si>
  <si>
    <t>52G</t>
  </si>
  <si>
    <t>Medina County ARES Channel 9</t>
  </si>
  <si>
    <t>Medina 70cm HB</t>
  </si>
  <si>
    <t>52H</t>
  </si>
  <si>
    <t>B-7</t>
  </si>
  <si>
    <t>N8OVW</t>
  </si>
  <si>
    <t>Medina County ARES Channel 34, linked to 52LB-6</t>
  </si>
  <si>
    <t>Medina 2m I</t>
  </si>
  <si>
    <t>52I</t>
  </si>
  <si>
    <t>Medina County ARES Channel 32 North Coast ARC</t>
  </si>
  <si>
    <t>Medina 70cm J</t>
  </si>
  <si>
    <t>52J</t>
  </si>
  <si>
    <t>K8TV</t>
  </si>
  <si>
    <t>Medina County ARES Channel 47</t>
  </si>
  <si>
    <t>Medina 6m K</t>
  </si>
  <si>
    <t>52K</t>
  </si>
  <si>
    <t>N8QBB</t>
  </si>
  <si>
    <t>Rx in Lafayette, TX in Litchfield</t>
  </si>
  <si>
    <t>Medina 6m LB</t>
  </si>
  <si>
    <t>52L</t>
  </si>
  <si>
    <t>B-6</t>
  </si>
  <si>
    <t>Medina / Cuyahoga County Border, linked to 52HB-7</t>
  </si>
  <si>
    <t>2m Simplex</t>
  </si>
  <si>
    <t>Medina 2m M</t>
  </si>
  <si>
    <t>52M</t>
  </si>
  <si>
    <t>Simplex on repeater output</t>
  </si>
  <si>
    <t>Ottawa County</t>
  </si>
  <si>
    <t>Ottawa A</t>
  </si>
  <si>
    <t>62A</t>
  </si>
  <si>
    <t>WB8JLT</t>
  </si>
  <si>
    <t>Oak Harbor</t>
  </si>
  <si>
    <t>Ottawa B</t>
  </si>
  <si>
    <t>62B</t>
  </si>
  <si>
    <t>K8VXH</t>
  </si>
  <si>
    <t>Ottawa C</t>
  </si>
  <si>
    <t>62C</t>
  </si>
  <si>
    <t>Portage County</t>
  </si>
  <si>
    <t>Portage 2m A</t>
  </si>
  <si>
    <t>67A</t>
  </si>
  <si>
    <t>K8BF</t>
  </si>
  <si>
    <t>Portage County ARES (PCARS), PL118.8 is secondary input</t>
  </si>
  <si>
    <t>Richland County</t>
  </si>
  <si>
    <t>Richland 2m A</t>
  </si>
  <si>
    <t>70A</t>
  </si>
  <si>
    <t>K8RT</t>
  </si>
  <si>
    <t>ARES /  Skywarn District 3</t>
  </si>
  <si>
    <t>Richland 70cm</t>
  </si>
  <si>
    <t>70B</t>
  </si>
  <si>
    <t>Linked system</t>
  </si>
  <si>
    <t>Sandusky County</t>
  </si>
  <si>
    <t>Sandusky A</t>
  </si>
  <si>
    <t>72A</t>
  </si>
  <si>
    <t>N8SCA</t>
  </si>
  <si>
    <t>Fremont</t>
  </si>
  <si>
    <t>Sandusky B</t>
  </si>
  <si>
    <t>72B</t>
  </si>
  <si>
    <t>KC8EPF</t>
  </si>
  <si>
    <t>Sandusky C</t>
  </si>
  <si>
    <t>72C</t>
  </si>
  <si>
    <t>Seneca County</t>
  </si>
  <si>
    <t>Seneca 2m A</t>
  </si>
  <si>
    <t>74A</t>
  </si>
  <si>
    <t>KB8EOC</t>
  </si>
  <si>
    <t>Bascom</t>
  </si>
  <si>
    <t>Summit County</t>
  </si>
  <si>
    <t>Summit 70cm AA</t>
  </si>
  <si>
    <t>77A</t>
  </si>
  <si>
    <t>W8ODJ</t>
  </si>
  <si>
    <t>Summit County Primary (downtown Akron)</t>
  </si>
  <si>
    <t>Summit 70cm BA</t>
  </si>
  <si>
    <t>77B</t>
  </si>
  <si>
    <t>Summit County Secondary (Green)</t>
  </si>
  <si>
    <t>Summit 70cm CA</t>
  </si>
  <si>
    <t>77C</t>
  </si>
  <si>
    <t>Summit County Tertiary (Norton)</t>
  </si>
  <si>
    <t>Summit 70cm D</t>
  </si>
  <si>
    <t>77D</t>
  </si>
  <si>
    <t>N8CPI</t>
  </si>
  <si>
    <t>Summit County Quaternary (Richfield)</t>
  </si>
  <si>
    <t>Summit 2m E</t>
  </si>
  <si>
    <t>77E</t>
  </si>
  <si>
    <t>B-2</t>
  </si>
  <si>
    <t>W8VPV</t>
  </si>
  <si>
    <t>CFARC Summit County Skywarn (Linked to 77F)</t>
  </si>
  <si>
    <t>Summit 70cm F</t>
  </si>
  <si>
    <t>77F</t>
  </si>
  <si>
    <t>CFARC Summit County Skywarn (linked to 77E)</t>
  </si>
  <si>
    <t>Summit 2m G</t>
  </si>
  <si>
    <t>77G</t>
  </si>
  <si>
    <t>W8UPD</t>
  </si>
  <si>
    <t>UofA</t>
  </si>
  <si>
    <t>Summit 70cm H</t>
  </si>
  <si>
    <t>77H</t>
  </si>
  <si>
    <t>UofA (K4USD C-Bridge)</t>
  </si>
  <si>
    <t>Summit 6m IX</t>
  </si>
  <si>
    <t>77I</t>
  </si>
  <si>
    <t>X-6</t>
  </si>
  <si>
    <t>N8XPK</t>
  </si>
  <si>
    <t>Akron Input</t>
  </si>
  <si>
    <t>Summit 6m JX</t>
  </si>
  <si>
    <t>77J</t>
  </si>
  <si>
    <t>Richfield Input</t>
  </si>
  <si>
    <t>Trumbull County</t>
  </si>
  <si>
    <t>Trumbull 2m A</t>
  </si>
  <si>
    <t>78A</t>
  </si>
  <si>
    <t>W8VTD</t>
  </si>
  <si>
    <t>Warren</t>
  </si>
  <si>
    <t>Trumbull 2m B</t>
  </si>
  <si>
    <t>78B</t>
  </si>
  <si>
    <t>N8NVI</t>
  </si>
  <si>
    <t>Vienna</t>
  </si>
  <si>
    <t>Wayne County</t>
  </si>
  <si>
    <t>Wayne 2m A</t>
  </si>
  <si>
    <t>85A</t>
  </si>
  <si>
    <t>W8WOO</t>
  </si>
  <si>
    <t>Wooster</t>
  </si>
  <si>
    <t>Wayne 2m B</t>
  </si>
  <si>
    <t>85B</t>
  </si>
  <si>
    <t>WB8VPG</t>
  </si>
  <si>
    <t>Wooster, Skywarn District 4</t>
  </si>
  <si>
    <t>Wayne 70cm C</t>
  </si>
  <si>
    <t>85C</t>
  </si>
  <si>
    <t>Wayne 2m D</t>
  </si>
  <si>
    <t>85D</t>
  </si>
  <si>
    <t>W8WKY</t>
  </si>
  <si>
    <t>Doylestown</t>
  </si>
  <si>
    <t>Wood County</t>
  </si>
  <si>
    <t>Wood 2m A</t>
  </si>
  <si>
    <t>87A</t>
  </si>
  <si>
    <t>KD8BTI</t>
  </si>
  <si>
    <t>Bowling Green</t>
  </si>
  <si>
    <t>Wood 70cm B</t>
  </si>
  <si>
    <t>87B</t>
  </si>
  <si>
    <t>87C</t>
  </si>
  <si>
    <t>K8TIH</t>
  </si>
  <si>
    <t>87D</t>
  </si>
  <si>
    <t>Wyandot County</t>
  </si>
  <si>
    <t>Wyandot 2m A</t>
  </si>
  <si>
    <t>88A</t>
  </si>
  <si>
    <t>KE8PX</t>
  </si>
  <si>
    <t>Upper Sandusky</t>
  </si>
  <si>
    <t>VCALL</t>
  </si>
  <si>
    <t>VTAC43</t>
  </si>
  <si>
    <t>VTAC45</t>
  </si>
  <si>
    <t>VTAC46</t>
  </si>
  <si>
    <t>VTAC47</t>
  </si>
  <si>
    <t>Cuyahoga Skywarn Primary</t>
  </si>
  <si>
    <t>Cuyahoga ARES Primary Simplex</t>
  </si>
  <si>
    <t>VTAC49</t>
  </si>
  <si>
    <t>VTAC55</t>
  </si>
  <si>
    <t>70cm Simplex</t>
  </si>
  <si>
    <t>UCALL</t>
  </si>
  <si>
    <t>Simplex Analog</t>
  </si>
  <si>
    <t>UTAC1</t>
  </si>
  <si>
    <t>UTAC2</t>
  </si>
  <si>
    <t>P25</t>
  </si>
  <si>
    <t>APCO25 NAC293</t>
  </si>
  <si>
    <t>UTAC3</t>
  </si>
  <si>
    <t>Color Code 1, Contact 99</t>
  </si>
  <si>
    <t>UTAC4</t>
  </si>
  <si>
    <t>UTAC5</t>
  </si>
  <si>
    <t>Yaesu Fusion</t>
  </si>
  <si>
    <t>UTAC6</t>
  </si>
  <si>
    <t>DSTR</t>
  </si>
  <si>
    <t>D-Star</t>
  </si>
  <si>
    <t>UTAC7</t>
  </si>
  <si>
    <t>UTAC8</t>
  </si>
  <si>
    <t>UTAC9</t>
  </si>
  <si>
    <t>1.25m Simplex</t>
  </si>
  <si>
    <t>1TAC44</t>
  </si>
  <si>
    <t>1TAC50</t>
  </si>
  <si>
    <t>1TAC56</t>
  </si>
  <si>
    <t>1TAC60</t>
  </si>
  <si>
    <t>6m Simplex</t>
  </si>
  <si>
    <t>6TAC02</t>
  </si>
  <si>
    <t>6TAC04</t>
  </si>
  <si>
    <t>HF and OSERP</t>
  </si>
  <si>
    <t>HF 40m SSB Phone</t>
  </si>
  <si>
    <t>ARES District 10</t>
  </si>
  <si>
    <t>AD10</t>
  </si>
  <si>
    <t>LSB</t>
  </si>
  <si>
    <t>+/-QRM</t>
  </si>
  <si>
    <t>HF 75m SSB Phone</t>
  </si>
  <si>
    <t>Ohio EMA 40m Primary</t>
  </si>
  <si>
    <t>OEMA-A</t>
  </si>
  <si>
    <t>7.240-7.244  +/-QRM</t>
  </si>
  <si>
    <t>Ohio EMA 40m Secondary</t>
  </si>
  <si>
    <t>OEMA-B</t>
  </si>
  <si>
    <t>7.248-7.258  +/-QRM</t>
  </si>
  <si>
    <t>Ohio EMA 75m Primary</t>
  </si>
  <si>
    <t>OEMA-C</t>
  </si>
  <si>
    <t>3.850-3.870  +/-QRM</t>
  </si>
  <si>
    <t>Ohio EMA 75m Secondary</t>
  </si>
  <si>
    <t>OEMA-D</t>
  </si>
  <si>
    <t>3.910-3.930  +/-QRM</t>
  </si>
  <si>
    <t>HF 40m SSB Digital</t>
  </si>
  <si>
    <t>OHDEN 40m</t>
  </si>
  <si>
    <t>ODEN-A</t>
  </si>
  <si>
    <t>USB</t>
  </si>
  <si>
    <t>Olivia 8/500  -  PSK31  -  MT63-2000L</t>
  </si>
  <si>
    <t>HF 80m SSB Digital</t>
  </si>
  <si>
    <t>OHDEN 80m</t>
  </si>
  <si>
    <t>ODEN-B</t>
  </si>
  <si>
    <t>Digital Packet</t>
  </si>
  <si>
    <t>APRS-Voice Alert</t>
  </si>
  <si>
    <t>APRSVA</t>
  </si>
  <si>
    <t>Digital Packet with Voice Alert on National Tone 100.0</t>
  </si>
  <si>
    <t>APRS-Cuyahoga</t>
  </si>
  <si>
    <t>APRSCu</t>
  </si>
  <si>
    <t>Digital Packet with Voice Alert on Cuyahoga County Tone 110.9</t>
  </si>
  <si>
    <t>Resource Net, Primary</t>
  </si>
  <si>
    <t>18AA-2</t>
  </si>
  <si>
    <t>Phone</t>
  </si>
  <si>
    <t>Resource Net, Secondary</t>
  </si>
  <si>
    <t>18B-2</t>
  </si>
  <si>
    <t>Resource Net, Tertiary</t>
  </si>
  <si>
    <t>18C-2</t>
  </si>
  <si>
    <t>Operations, Repeater</t>
  </si>
  <si>
    <t>18EY-7</t>
  </si>
  <si>
    <t>Phone, Digital</t>
  </si>
  <si>
    <t>Operations, Primary Simplex</t>
  </si>
  <si>
    <t>18D-2</t>
  </si>
  <si>
    <t>Min</t>
  </si>
  <si>
    <t>Max</t>
  </si>
  <si>
    <t>Do Not Edit</t>
  </si>
  <si>
    <t>33cm</t>
  </si>
  <si>
    <t>n</t>
  </si>
  <si>
    <t>70cm</t>
  </si>
  <si>
    <t>y</t>
  </si>
  <si>
    <t>1.25m</t>
  </si>
  <si>
    <t>2m</t>
  </si>
  <si>
    <t>6m</t>
  </si>
  <si>
    <t>10m FM</t>
  </si>
  <si>
    <t>HF</t>
  </si>
  <si>
    <t>NOT FUNCTIONAL</t>
  </si>
  <si>
    <t>Location</t>
  </si>
  <si>
    <t>Name</t>
  </si>
  <si>
    <t>Frequency</t>
  </si>
  <si>
    <t>Duplex</t>
  </si>
  <si>
    <t>Offset</t>
  </si>
  <si>
    <t>Tone</t>
  </si>
  <si>
    <t>rToneFreq</t>
  </si>
  <si>
    <t>cToneFreq</t>
  </si>
  <si>
    <t>DtcsCode</t>
  </si>
  <si>
    <t>DtcsPolarity</t>
  </si>
  <si>
    <t>Channel Number</t>
  </si>
  <si>
    <t>Receive Frequency</t>
  </si>
  <si>
    <t>Transmit Frequency</t>
  </si>
  <si>
    <t>Offset Frequency</t>
  </si>
  <si>
    <t>Offset Direction</t>
  </si>
  <si>
    <t>Operating Mode</t>
  </si>
  <si>
    <t>Tone Mode</t>
  </si>
  <si>
    <t>CTCSS</t>
  </si>
  <si>
    <t>Rx CTCSS</t>
  </si>
  <si>
    <t>DCS</t>
  </si>
  <si>
    <t>DCS Polarity</t>
  </si>
  <si>
    <t>Select Scan</t>
  </si>
  <si>
    <t>Comment</t>
  </si>
  <si>
    <t>Filter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</si>
</sst>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"/>
    <numFmt numFmtId="165" formatCode="0.0000"/>
    <numFmt numFmtId="166" formatCode="#,##0.0000"/>
    <numFmt numFmtId="167" formatCode="0.000"/>
    <numFmt numFmtId="168" formatCode="0.000000"/>
    <numFmt numFmtId="169" formatCode="#,##0.000000"/>
    <numFmt numFmtId="170" formatCode="0.00000"/>
  </numFmts>
  <fonts count="13">
    <font>
      <sz val="10.0"/>
      <color rgb="FF000000"/>
      <name val="Arial"/>
    </font>
    <font>
      <b/>
    </font>
    <font/>
    <font>
      <b/>
      <sz val="14.0"/>
    </font>
    <font>
      <b/>
      <sz val="6.0"/>
    </font>
    <font>
      <color rgb="FF999999"/>
    </font>
    <font>
      <name val="Arial"/>
    </font>
    <font>
      <color rgb="FF000000"/>
      <name val="Arial"/>
    </font>
    <font>
      <b/>
      <color rgb="FF000000"/>
      <name val="Arial"/>
    </font>
    <font>
      <sz val="11.0"/>
      <color rgb="FF000000"/>
      <name val="Calibri"/>
    </font>
    <font>
      <strike/>
    </font>
    <font>
      <sz val="6.0"/>
    </font>
    <font>
      <sz val="11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ill="1" applyFont="1">
      <alignment horizontal="center" readingOrder="0"/>
    </xf>
    <xf borderId="0" fillId="0" fontId="2" numFmtId="164" xfId="0" applyFont="1" applyNumberFormat="1"/>
    <xf borderId="0" fillId="0" fontId="2" numFmtId="165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" fillId="2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0" fillId="0" fontId="2" numFmtId="166" xfId="0" applyFont="1" applyNumberFormat="1"/>
    <xf borderId="1" fillId="0" fontId="1" numFmtId="0" xfId="0" applyAlignment="1" applyBorder="1" applyFont="1">
      <alignment horizontal="right" readingOrder="0"/>
    </xf>
    <xf borderId="1" fillId="0" fontId="1" numFmtId="49" xfId="0" applyAlignment="1" applyBorder="1" applyFont="1" applyNumberFormat="1">
      <alignment horizontal="left" readingOrder="0"/>
    </xf>
    <xf borderId="1" fillId="0" fontId="4" numFmtId="0" xfId="0" applyAlignment="1" applyBorder="1" applyFont="1">
      <alignment readingOrder="0"/>
    </xf>
    <xf borderId="1" fillId="0" fontId="1" numFmtId="164" xfId="0" applyAlignment="1" applyBorder="1" applyFont="1" applyNumberFormat="1">
      <alignment readingOrder="0"/>
    </xf>
    <xf borderId="1" fillId="0" fontId="1" numFmtId="0" xfId="0" applyAlignment="1" applyBorder="1" applyFont="1">
      <alignment horizontal="center" readingOrder="0"/>
    </xf>
    <xf borderId="0" fillId="3" fontId="2" numFmtId="0" xfId="0" applyAlignment="1" applyFill="1" applyFont="1">
      <alignment horizontal="center"/>
    </xf>
    <xf borderId="0" fillId="3" fontId="1" numFmtId="0" xfId="0" applyAlignment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Alignment="1" applyFont="1">
      <alignment horizontal="right" readingOrder="0"/>
    </xf>
    <xf borderId="0" fillId="3" fontId="2" numFmtId="49" xfId="0" applyAlignment="1" applyFont="1" applyNumberFormat="1">
      <alignment horizontal="left" readingOrder="0"/>
    </xf>
    <xf borderId="0" fillId="3" fontId="2" numFmtId="166" xfId="0" applyAlignment="1" applyFont="1" applyNumberFormat="1">
      <alignment readingOrder="0"/>
    </xf>
    <xf borderId="0" fillId="3" fontId="2" numFmtId="0" xfId="0" applyFont="1"/>
    <xf borderId="0" fillId="3" fontId="2" numFmtId="164" xfId="0" applyAlignment="1" applyFont="1" applyNumberFormat="1">
      <alignment readingOrder="0"/>
    </xf>
    <xf borderId="0" fillId="3" fontId="2" numFmtId="0" xfId="0" applyAlignment="1" applyFont="1">
      <alignment horizontal="center" readingOrder="0"/>
    </xf>
    <xf borderId="0" fillId="2" fontId="2" numFmtId="0" xfId="0" applyAlignment="1" applyFont="1">
      <alignment horizontal="center"/>
    </xf>
    <xf borderId="0" fillId="0" fontId="2" numFmtId="0" xfId="0" applyAlignment="1" applyFont="1">
      <alignment horizontal="right" readingOrder="0"/>
    </xf>
    <xf quotePrefix="1" borderId="0" fillId="0" fontId="2" numFmtId="49" xfId="0" applyAlignment="1" applyFont="1" applyNumberFormat="1">
      <alignment horizontal="left" readingOrder="0"/>
    </xf>
    <xf borderId="0" fillId="2" fontId="2" numFmtId="0" xfId="0" applyAlignment="1" applyFont="1">
      <alignment readingOrder="0" vertical="top"/>
    </xf>
    <xf borderId="0" fillId="0" fontId="3" numFmtId="0" xfId="0" applyAlignment="1" applyFont="1">
      <alignment readingOrder="0" vertical="top"/>
    </xf>
    <xf borderId="0" fillId="0" fontId="2" numFmtId="0" xfId="0" applyAlignment="1" applyFont="1">
      <alignment readingOrder="0" vertical="top"/>
    </xf>
    <xf borderId="0" fillId="0" fontId="2" numFmtId="0" xfId="0" applyAlignment="1" applyFont="1">
      <alignment horizontal="center"/>
    </xf>
    <xf borderId="1" fillId="2" fontId="1" numFmtId="0" xfId="0" applyAlignment="1" applyBorder="1" applyFont="1">
      <alignment horizontal="center" readingOrder="0" vertical="top"/>
    </xf>
    <xf borderId="1" fillId="4" fontId="1" numFmtId="0" xfId="0" applyAlignment="1" applyBorder="1" applyFill="1" applyFont="1">
      <alignment horizontal="center" readingOrder="0" vertical="top"/>
    </xf>
    <xf borderId="0" fillId="0" fontId="2" numFmtId="165" xfId="0" applyFont="1" applyNumberFormat="1"/>
    <xf borderId="1" fillId="4" fontId="4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left" readingOrder="0"/>
    </xf>
    <xf borderId="0" fillId="5" fontId="2" numFmtId="0" xfId="0" applyAlignment="1" applyFill="1" applyFont="1">
      <alignment readingOrder="0" vertical="top"/>
    </xf>
    <xf borderId="0" fillId="5" fontId="2" numFmtId="0" xfId="0" applyFont="1"/>
    <xf borderId="0" fillId="0" fontId="2" numFmtId="0" xfId="0" applyAlignment="1" applyFont="1">
      <alignment horizontal="center" readingOrder="0"/>
    </xf>
    <xf borderId="0" fillId="0" fontId="2" numFmtId="49" xfId="0" applyAlignment="1" applyFont="1" applyNumberFormat="1">
      <alignment horizontal="left" readingOrder="0"/>
    </xf>
    <xf borderId="0" fillId="2" fontId="5" numFmtId="165" xfId="0" applyAlignment="1" applyFont="1" applyNumberFormat="1">
      <alignment readingOrder="0" vertical="top"/>
    </xf>
    <xf borderId="0" fillId="2" fontId="5" numFmtId="165" xfId="0" applyAlignment="1" applyFont="1" applyNumberFormat="1">
      <alignment horizontal="center" readingOrder="0" vertical="top"/>
    </xf>
    <xf borderId="0" fillId="0" fontId="2" numFmtId="166" xfId="0" applyAlignment="1" applyFont="1" applyNumberFormat="1">
      <alignment readingOrder="0"/>
    </xf>
    <xf borderId="0" fillId="0" fontId="6" numFmtId="0" xfId="0" applyAlignment="1" applyFont="1">
      <alignment horizontal="left" readingOrder="0" vertical="bottom"/>
    </xf>
    <xf borderId="0" fillId="0" fontId="6" numFmtId="0" xfId="0" applyAlignment="1" applyFont="1">
      <alignment horizontal="left" vertical="bottom"/>
    </xf>
    <xf borderId="0" fillId="0" fontId="6" numFmtId="0" xfId="0" applyAlignment="1" applyFont="1">
      <alignment horizontal="right" readingOrder="0" vertical="bottom"/>
    </xf>
    <xf borderId="0" fillId="0" fontId="6" numFmtId="49" xfId="0" applyAlignment="1" applyFont="1" applyNumberFormat="1">
      <alignment horizontal="left" readingOrder="0" vertical="bottom"/>
    </xf>
    <xf borderId="0" fillId="0" fontId="6" numFmtId="166" xfId="0" applyAlignment="1" applyFont="1" applyNumberFormat="1">
      <alignment horizontal="right" vertical="bottom"/>
    </xf>
    <xf borderId="0" fillId="0" fontId="6" numFmtId="0" xfId="0" applyAlignment="1" applyFont="1">
      <alignment vertical="bottom"/>
    </xf>
    <xf borderId="0" fillId="0" fontId="6" numFmtId="164" xfId="0" applyAlignment="1" applyFont="1" applyNumberFormat="1">
      <alignment horizontal="right" vertical="bottom"/>
    </xf>
    <xf borderId="0" fillId="0" fontId="6" numFmtId="0" xfId="0" applyAlignment="1" applyFont="1">
      <alignment horizontal="center" vertical="bottom"/>
    </xf>
    <xf borderId="0" fillId="0" fontId="6" numFmtId="165" xfId="0" applyAlignment="1" applyFont="1" applyNumberFormat="1">
      <alignment vertical="bottom"/>
    </xf>
    <xf borderId="0" fillId="0" fontId="6" numFmtId="164" xfId="0" applyAlignment="1" applyFont="1" applyNumberFormat="1">
      <alignment horizontal="right" readingOrder="0" vertical="bottom"/>
    </xf>
    <xf borderId="0" fillId="0" fontId="6" numFmtId="0" xfId="0" applyAlignment="1" applyFont="1">
      <alignment horizontal="center" readingOrder="0" vertical="bottom"/>
    </xf>
    <xf borderId="0" fillId="0" fontId="6" numFmtId="166" xfId="0" applyAlignment="1" applyFont="1" applyNumberFormat="1">
      <alignment horizontal="right" readingOrder="0" vertical="bottom"/>
    </xf>
    <xf borderId="0" fillId="0" fontId="6" numFmtId="165" xfId="0" applyAlignment="1" applyFont="1" applyNumberFormat="1">
      <alignment horizontal="right" vertical="bottom"/>
    </xf>
    <xf borderId="0" fillId="0" fontId="6" numFmtId="164" xfId="0" applyAlignment="1" applyFont="1" applyNumberFormat="1">
      <alignment vertical="bottom"/>
    </xf>
    <xf borderId="0" fillId="0" fontId="6" numFmtId="11" xfId="0" applyAlignment="1" applyFont="1" applyNumberFormat="1">
      <alignment horizontal="right" readingOrder="0" vertical="bottom"/>
    </xf>
    <xf borderId="0" fillId="5" fontId="7" numFmtId="166" xfId="0" applyAlignment="1" applyFont="1" applyNumberFormat="1">
      <alignment readingOrder="0"/>
    </xf>
    <xf borderId="0" fillId="0" fontId="2" numFmtId="11" xfId="0" applyFont="1" applyNumberFormat="1"/>
    <xf borderId="2" fillId="0" fontId="8" numFmtId="0" xfId="0" applyAlignment="1" applyBorder="1" applyFont="1">
      <alignment readingOrder="0" vertical="bottom"/>
    </xf>
    <xf borderId="2" fillId="0" fontId="8" numFmtId="0" xfId="0" applyAlignment="1" applyBorder="1" applyFont="1">
      <alignment horizontal="right" readingOrder="0" vertical="bottom"/>
    </xf>
    <xf borderId="2" fillId="0" fontId="7" numFmtId="0" xfId="0" applyAlignment="1" applyBorder="1" applyFont="1">
      <alignment readingOrder="0" vertical="bottom"/>
    </xf>
    <xf borderId="2" fillId="0" fontId="7" numFmtId="0" xfId="0" applyAlignment="1" applyBorder="1" applyFont="1">
      <alignment horizontal="right" readingOrder="0" vertical="bottom"/>
    </xf>
    <xf borderId="2" fillId="0" fontId="7" numFmtId="0" xfId="0" applyAlignment="1" applyBorder="1" applyFont="1">
      <alignment vertical="bottom"/>
    </xf>
    <xf quotePrefix="1" borderId="0" fillId="0" fontId="2" numFmtId="0" xfId="0" applyAlignment="1" applyFont="1">
      <alignment horizontal="right" readingOrder="0"/>
    </xf>
    <xf borderId="2" fillId="0" fontId="9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horizontal="right" readingOrder="0" shrinkToFit="0" vertical="bottom" wrapText="0"/>
    </xf>
    <xf quotePrefix="1" borderId="0" fillId="0" fontId="2" numFmtId="0" xfId="0" applyAlignment="1" applyFont="1">
      <alignment readingOrder="0"/>
    </xf>
    <xf borderId="0" fillId="5" fontId="2" numFmtId="0" xfId="0" applyAlignment="1" applyFont="1">
      <alignment horizontal="center"/>
    </xf>
    <xf borderId="0" fillId="5" fontId="10" numFmtId="0" xfId="0" applyAlignment="1" applyFont="1">
      <alignment readingOrder="0" vertical="top"/>
    </xf>
    <xf borderId="0" fillId="0" fontId="11" numFmtId="0" xfId="0" applyAlignment="1" applyFont="1">
      <alignment readingOrder="0"/>
    </xf>
    <xf borderId="0" fillId="5" fontId="2" numFmtId="0" xfId="0" applyAlignment="1" applyFont="1">
      <alignment horizontal="center" readingOrder="0"/>
    </xf>
    <xf borderId="0" fillId="5" fontId="12" numFmtId="0" xfId="0" applyFont="1"/>
    <xf borderId="0" fillId="0" fontId="2" numFmtId="167" xfId="0" applyFont="1" applyNumberFormat="1"/>
    <xf borderId="0" fillId="5" fontId="12" numFmtId="165" xfId="0" applyFont="1" applyNumberFormat="1"/>
    <xf borderId="0" fillId="5" fontId="7" numFmtId="0" xfId="0" applyAlignment="1" applyFont="1">
      <alignment horizontal="left" readingOrder="0"/>
    </xf>
    <xf borderId="0" fillId="0" fontId="2" numFmtId="164" xfId="0" applyAlignment="1" applyFont="1" applyNumberFormat="1">
      <alignment horizontal="right" readingOrder="0"/>
    </xf>
    <xf borderId="0" fillId="5" fontId="2" numFmtId="0" xfId="0" applyAlignment="1" applyFont="1">
      <alignment readingOrder="0"/>
    </xf>
    <xf borderId="0" fillId="3" fontId="2" numFmtId="165" xfId="0" applyAlignment="1" applyFont="1" applyNumberFormat="1">
      <alignment readingOrder="0"/>
    </xf>
    <xf borderId="0" fillId="3" fontId="2" numFmtId="164" xfId="0" applyFont="1" applyNumberFormat="1"/>
    <xf borderId="0" fillId="5" fontId="2" numFmtId="0" xfId="0" applyAlignment="1" applyFont="1">
      <alignment horizontal="right" readingOrder="0"/>
    </xf>
    <xf borderId="0" fillId="5" fontId="2" numFmtId="49" xfId="0" applyAlignment="1" applyFont="1" applyNumberFormat="1">
      <alignment horizontal="left" readingOrder="0"/>
    </xf>
    <xf borderId="0" fillId="5" fontId="2" numFmtId="165" xfId="0" applyAlignment="1" applyFont="1" applyNumberFormat="1">
      <alignment readingOrder="0"/>
    </xf>
    <xf borderId="0" fillId="5" fontId="2" numFmtId="164" xfId="0" applyAlignment="1" applyFont="1" applyNumberFormat="1">
      <alignment readingOrder="0"/>
    </xf>
    <xf borderId="0" fillId="3" fontId="1" numFmtId="0" xfId="0" applyAlignment="1" applyFont="1">
      <alignment horizontal="right" readingOrder="0"/>
    </xf>
    <xf borderId="0" fillId="3" fontId="1" numFmtId="49" xfId="0" applyAlignment="1" applyFont="1" applyNumberFormat="1">
      <alignment horizontal="left" readingOrder="0"/>
    </xf>
    <xf borderId="0" fillId="3" fontId="1" numFmtId="165" xfId="0" applyAlignment="1" applyFont="1" applyNumberFormat="1">
      <alignment readingOrder="0"/>
    </xf>
    <xf borderId="0" fillId="3" fontId="1" numFmtId="0" xfId="0" applyFont="1"/>
    <xf borderId="0" fillId="3" fontId="1" numFmtId="164" xfId="0" applyFont="1" applyNumberFormat="1"/>
    <xf borderId="0" fillId="3" fontId="1" numFmtId="0" xfId="0" applyAlignment="1" applyFont="1">
      <alignment horizontal="center" readingOrder="0"/>
    </xf>
    <xf borderId="0" fillId="0" fontId="2" numFmtId="167" xfId="0" applyAlignment="1" applyFont="1" applyNumberFormat="1">
      <alignment readingOrder="0"/>
    </xf>
    <xf borderId="0" fillId="4" fontId="1" numFmtId="0" xfId="0" applyAlignment="1" applyFont="1">
      <alignment readingOrder="0"/>
    </xf>
    <xf borderId="0" fillId="4" fontId="1" numFmtId="0" xfId="0" applyFont="1"/>
    <xf borderId="0" fillId="4" fontId="1" numFmtId="0" xfId="0" applyAlignment="1" applyFont="1">
      <alignment horizontal="right"/>
    </xf>
    <xf borderId="0" fillId="4" fontId="1" numFmtId="49" xfId="0" applyAlignment="1" applyFont="1" applyNumberFormat="1">
      <alignment horizontal="left"/>
    </xf>
    <xf borderId="0" fillId="4" fontId="1" numFmtId="164" xfId="0" applyFont="1" applyNumberFormat="1"/>
    <xf borderId="0" fillId="4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49" xfId="0" applyAlignment="1" applyFont="1" applyNumberFormat="1">
      <alignment horizontal="left"/>
    </xf>
    <xf borderId="0" fillId="2" fontId="2" numFmtId="0" xfId="0" applyFont="1"/>
    <xf borderId="0" fillId="6" fontId="2" numFmtId="0" xfId="0" applyAlignment="1" applyFill="1" applyFont="1">
      <alignment horizontal="center" readingOrder="0"/>
    </xf>
    <xf borderId="0" fillId="6" fontId="2" numFmtId="0" xfId="0" applyFont="1"/>
    <xf borderId="0" fillId="6" fontId="2" numFmtId="0" xfId="0" applyAlignment="1" applyFont="1">
      <alignment readingOrder="0"/>
    </xf>
    <xf borderId="0" fillId="6" fontId="2" numFmtId="165" xfId="0" applyAlignment="1" applyFont="1" applyNumberFormat="1">
      <alignment horizontal="right" readingOrder="0"/>
    </xf>
    <xf borderId="0" fillId="6" fontId="2" numFmtId="0" xfId="0" applyAlignment="1" applyFont="1">
      <alignment horizontal="center"/>
    </xf>
    <xf borderId="0" fillId="6" fontId="2" numFmtId="0" xfId="0" applyAlignment="1" applyFont="1">
      <alignment horizontal="left" readingOrder="0"/>
    </xf>
    <xf borderId="0" fillId="0" fontId="2" numFmtId="168" xfId="0" applyAlignment="1" applyFont="1" applyNumberFormat="1">
      <alignment readingOrder="0"/>
    </xf>
    <xf borderId="0" fillId="0" fontId="2" numFmtId="169" xfId="0" applyFont="1" applyNumberFormat="1"/>
    <xf borderId="0" fillId="0" fontId="2" numFmtId="168" xfId="0" applyFont="1" applyNumberFormat="1"/>
    <xf borderId="0" fillId="0" fontId="2" numFmtId="164" xfId="0" applyAlignment="1" applyFont="1" applyNumberFormat="1">
      <alignment horizontal="right"/>
    </xf>
    <xf borderId="0" fillId="5" fontId="12" numFmtId="170" xfId="0" applyFont="1" applyNumberFormat="1"/>
    <xf borderId="0" fillId="0" fontId="2" numFmtId="170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4.0"/>
    <col customWidth="1" min="2" max="2" width="19.0"/>
    <col customWidth="1" min="3" max="3" width="24.0"/>
    <col customWidth="1" min="4" max="4" width="9.71"/>
    <col customWidth="1" min="5" max="5" width="5.43"/>
    <col customWidth="1" min="6" max="6" width="9.86"/>
    <col customWidth="1" min="7" max="7" width="3.14"/>
    <col customWidth="1" min="8" max="9" width="8.86"/>
    <col customWidth="1" min="10" max="10" width="3.0"/>
    <col customWidth="1" min="11" max="11" width="9.29"/>
    <col customWidth="1" min="12" max="12" width="7.71"/>
    <col customWidth="1" min="13" max="13" width="9.71"/>
    <col customWidth="1" min="14" max="14" width="58.29"/>
  </cols>
  <sheetData>
    <row r="1">
      <c r="A1" s="3"/>
      <c r="B1" s="6" t="s">
        <v>5</v>
      </c>
      <c r="N1" s="1"/>
    </row>
    <row r="2">
      <c r="A2" s="8" t="s">
        <v>6</v>
      </c>
      <c r="B2" s="9" t="s">
        <v>14</v>
      </c>
      <c r="C2" s="9" t="s">
        <v>25</v>
      </c>
      <c r="D2" s="11" t="s">
        <v>26</v>
      </c>
      <c r="E2" s="12" t="s">
        <v>27</v>
      </c>
      <c r="F2" s="9" t="s">
        <v>28</v>
      </c>
      <c r="G2" s="13" t="s">
        <v>29</v>
      </c>
      <c r="H2" s="9" t="s">
        <v>30</v>
      </c>
      <c r="I2" s="9" t="s">
        <v>31</v>
      </c>
      <c r="J2" s="13" t="s">
        <v>29</v>
      </c>
      <c r="K2" s="14" t="s">
        <v>32</v>
      </c>
      <c r="L2" s="15" t="s">
        <v>33</v>
      </c>
      <c r="M2" s="9" t="s">
        <v>34</v>
      </c>
      <c r="N2" s="9" t="s">
        <v>35</v>
      </c>
    </row>
    <row r="3">
      <c r="A3" s="16"/>
      <c r="B3" s="17" t="s">
        <v>36</v>
      </c>
      <c r="C3" s="18"/>
      <c r="D3" s="19"/>
      <c r="E3" s="20"/>
      <c r="F3" s="21"/>
      <c r="G3" s="22"/>
      <c r="H3" s="22"/>
      <c r="I3" s="22"/>
      <c r="J3" s="18"/>
      <c r="K3" s="23"/>
      <c r="L3" s="24"/>
      <c r="M3" s="18"/>
      <c r="N3" s="18"/>
    </row>
    <row r="4">
      <c r="A4" s="25"/>
      <c r="B4" s="2" t="s">
        <v>37</v>
      </c>
      <c r="C4" s="2" t="s">
        <v>38</v>
      </c>
      <c r="D4" s="26" t="s">
        <v>39</v>
      </c>
      <c r="E4" s="27" t="s">
        <v>40</v>
      </c>
      <c r="F4" s="5">
        <v>147.105</v>
      </c>
      <c r="G4" s="2" t="s">
        <v>41</v>
      </c>
      <c r="H4" s="2"/>
      <c r="I4" s="34">
        <f t="shared" ref="I4:I6" si="1">IF(F4, IF(AND(F4&gt;=145.1,F4&lt;=145.5), F4-0.6, IF(AND(F4&gt;=146,F4&lt;=146.4), F4+0.6, IF(AND(F4&gt;=146.6,F4&lt;=146.999999), F4-0.6, IF(AND(F4&gt;=147,F4&lt;=147.4), F4+0.6, IF(AND(F4&gt;=147.6,F4&lt;=148), F4-0.6, IF(AND(F4&gt;=442,F4&lt;=445), F4+5, F4)))))), "")</f>
        <v>147.705</v>
      </c>
      <c r="J4" s="2" t="str">
        <f t="shared" ref="J4:J8" si="2">IF(I4, "W", "")</f>
        <v>W</v>
      </c>
      <c r="K4" s="7">
        <v>71.9</v>
      </c>
      <c r="L4" s="40" t="s">
        <v>46</v>
      </c>
      <c r="M4" s="2" t="s">
        <v>51</v>
      </c>
      <c r="N4" s="2"/>
    </row>
    <row r="5">
      <c r="A5" s="25"/>
      <c r="B5" s="2" t="s">
        <v>37</v>
      </c>
      <c r="C5" s="2" t="s">
        <v>52</v>
      </c>
      <c r="D5" s="26" t="s">
        <v>53</v>
      </c>
      <c r="E5" s="41" t="s">
        <v>40</v>
      </c>
      <c r="F5" s="5">
        <v>146.745</v>
      </c>
      <c r="G5" s="2" t="s">
        <v>41</v>
      </c>
      <c r="I5" s="34">
        <f t="shared" si="1"/>
        <v>146.145</v>
      </c>
      <c r="J5" s="2" t="str">
        <f t="shared" si="2"/>
        <v>W</v>
      </c>
      <c r="K5" s="7">
        <v>71.9</v>
      </c>
      <c r="L5" s="40" t="s">
        <v>46</v>
      </c>
      <c r="M5" s="2" t="s">
        <v>54</v>
      </c>
      <c r="N5" s="2"/>
    </row>
    <row r="6">
      <c r="A6" s="25"/>
      <c r="B6" s="2" t="s">
        <v>55</v>
      </c>
      <c r="C6" s="2" t="s">
        <v>56</v>
      </c>
      <c r="D6" s="26" t="s">
        <v>57</v>
      </c>
      <c r="E6" s="41" t="s">
        <v>58</v>
      </c>
      <c r="F6" s="5">
        <v>443.625</v>
      </c>
      <c r="G6" s="2" t="s">
        <v>41</v>
      </c>
      <c r="I6" s="34">
        <f t="shared" si="1"/>
        <v>448.625</v>
      </c>
      <c r="J6" s="2" t="str">
        <f t="shared" si="2"/>
        <v>W</v>
      </c>
      <c r="K6" s="7">
        <v>162.2</v>
      </c>
      <c r="L6" s="40" t="s">
        <v>46</v>
      </c>
      <c r="M6" s="2" t="s">
        <v>59</v>
      </c>
      <c r="N6" s="2" t="s">
        <v>60</v>
      </c>
    </row>
    <row r="7">
      <c r="A7" s="25"/>
      <c r="B7" s="2" t="s">
        <v>61</v>
      </c>
      <c r="C7" s="2" t="s">
        <v>62</v>
      </c>
      <c r="D7" s="26" t="s">
        <v>63</v>
      </c>
      <c r="E7" s="41" t="s">
        <v>64</v>
      </c>
      <c r="F7" s="5">
        <v>224.58</v>
      </c>
      <c r="G7" s="2" t="s">
        <v>41</v>
      </c>
      <c r="I7" s="5">
        <v>222.98</v>
      </c>
      <c r="J7" s="2" t="str">
        <f t="shared" si="2"/>
        <v>W</v>
      </c>
      <c r="K7" s="7">
        <v>110.9</v>
      </c>
      <c r="L7" s="40" t="s">
        <v>46</v>
      </c>
      <c r="M7" s="2" t="s">
        <v>65</v>
      </c>
      <c r="N7" s="2" t="s">
        <v>66</v>
      </c>
    </row>
    <row r="8">
      <c r="A8" s="25"/>
      <c r="B8" s="2" t="s">
        <v>37</v>
      </c>
      <c r="C8" s="2" t="s">
        <v>67</v>
      </c>
      <c r="D8" s="26" t="s">
        <v>68</v>
      </c>
      <c r="E8" s="41" t="s">
        <v>40</v>
      </c>
      <c r="F8" s="5">
        <v>145.13</v>
      </c>
      <c r="G8" t="str">
        <f>IF(F8, "W", "")</f>
        <v>W</v>
      </c>
      <c r="I8" s="34">
        <f>IF(F8, IF(AND(F8&gt;=145.1,F8&lt;=145.5), F8-0.6, IF(AND(F8&gt;=146,F8&lt;=146.4), F8+0.6, IF(AND(F8&gt;=146.6,F8&lt;=146.999999), F8-0.6, IF(AND(F8&gt;=147,F8&lt;=147.4), F8+0.6, IF(AND(F8&gt;=147.6,F8&lt;=148), F8-0.6, IF(AND(F8&gt;=442,F8&lt;=445), F8+5, F8)))))), "")</f>
        <v>144.53</v>
      </c>
      <c r="J8" s="2" t="str">
        <f t="shared" si="2"/>
        <v>W</v>
      </c>
      <c r="K8" s="7">
        <v>110.9</v>
      </c>
      <c r="L8" s="40" t="s">
        <v>46</v>
      </c>
      <c r="M8" s="2" t="s">
        <v>71</v>
      </c>
      <c r="N8" s="2" t="s">
        <v>72</v>
      </c>
    </row>
    <row r="9">
      <c r="A9" s="16"/>
      <c r="B9" s="17" t="s">
        <v>73</v>
      </c>
      <c r="C9" s="18"/>
      <c r="D9" s="19"/>
      <c r="E9" s="20"/>
      <c r="F9" s="21"/>
      <c r="G9" s="22"/>
      <c r="H9" s="22"/>
      <c r="I9" s="22"/>
      <c r="J9" s="18"/>
      <c r="K9" s="23"/>
      <c r="L9" s="24"/>
      <c r="M9" s="18"/>
      <c r="N9" s="18"/>
    </row>
    <row r="10">
      <c r="A10" s="25"/>
      <c r="B10" s="2" t="s">
        <v>37</v>
      </c>
      <c r="C10" s="2" t="s">
        <v>74</v>
      </c>
      <c r="D10" s="26" t="s">
        <v>75</v>
      </c>
      <c r="E10" s="41" t="s">
        <v>40</v>
      </c>
      <c r="F10" s="44">
        <v>146.715</v>
      </c>
      <c r="G10" t="str">
        <f t="shared" ref="G10:G11" si="3">IF(F10, "W", "")</f>
        <v>W</v>
      </c>
      <c r="I10" s="10">
        <f t="shared" ref="I10:I11" si="4">IF(F10, IF(AND(F10&gt;=145.1,F10&lt;=145.5), F10-0.6, IF(AND(F10&gt;=146,F10&lt;=146.4), F10+0.6, IF(AND(F10&gt;=146.6,F10&lt;=146.999999), F10-0.6, IF(AND(F10&gt;=147,F10&lt;=147.4), F10+0.6, IF(AND(F10&gt;=147.6,F10&lt;=148), F10-0.6, IF(AND(F10&gt;=442,F10&lt;=445), F10+5, F10)))))), "")</f>
        <v>146.115</v>
      </c>
      <c r="J10" s="2" t="str">
        <f t="shared" ref="J10:J11" si="5">IF(I10, "W", "")</f>
        <v>W</v>
      </c>
      <c r="K10" s="7">
        <v>141.3</v>
      </c>
      <c r="L10" s="40" t="s">
        <v>46</v>
      </c>
      <c r="M10" s="2" t="s">
        <v>78</v>
      </c>
      <c r="N10" s="2"/>
    </row>
    <row r="11">
      <c r="A11" s="25"/>
      <c r="B11" s="2" t="s">
        <v>37</v>
      </c>
      <c r="C11" s="2" t="s">
        <v>79</v>
      </c>
      <c r="D11" s="26" t="s">
        <v>80</v>
      </c>
      <c r="E11" s="41" t="s">
        <v>40</v>
      </c>
      <c r="F11" s="44">
        <v>147.39</v>
      </c>
      <c r="G11" t="str">
        <f t="shared" si="3"/>
        <v>W</v>
      </c>
      <c r="I11" s="10">
        <f t="shared" si="4"/>
        <v>147.99</v>
      </c>
      <c r="J11" s="2" t="str">
        <f t="shared" si="5"/>
        <v>W</v>
      </c>
      <c r="K11" s="7">
        <v>131.8</v>
      </c>
      <c r="L11" s="40" t="s">
        <v>46</v>
      </c>
      <c r="M11" s="2" t="s">
        <v>81</v>
      </c>
      <c r="N11" s="2"/>
    </row>
    <row r="12">
      <c r="A12" s="16"/>
      <c r="B12" s="17" t="s">
        <v>82</v>
      </c>
      <c r="C12" s="18"/>
      <c r="D12" s="19"/>
      <c r="E12" s="20"/>
      <c r="F12" s="21"/>
      <c r="G12" s="22"/>
      <c r="H12" s="22"/>
      <c r="I12" s="22"/>
      <c r="J12" s="18"/>
      <c r="K12" s="23"/>
      <c r="L12" s="24"/>
      <c r="M12" s="18"/>
      <c r="N12" s="18"/>
    </row>
    <row r="13">
      <c r="A13" s="25"/>
      <c r="B13" s="45" t="s">
        <v>37</v>
      </c>
      <c r="C13" s="46" t="s">
        <v>83</v>
      </c>
      <c r="D13" s="47" t="s">
        <v>50</v>
      </c>
      <c r="E13" s="48" t="s">
        <v>84</v>
      </c>
      <c r="F13" s="49">
        <v>145.41</v>
      </c>
      <c r="G13" s="46" t="s">
        <v>41</v>
      </c>
      <c r="H13" s="50"/>
      <c r="I13" s="10">
        <f t="shared" ref="I13:I28" si="6">IF(F13, IF(AND(F13&gt;=145.1,F13&lt;=145.5), F13-0.6, IF(AND(F13&gt;=146,F13&lt;=146.4), F13+0.6, IF(AND(F13&gt;=146.6,F13&lt;=146.999999), F13-0.6, IF(AND(F13&gt;=147,F13&lt;=147.4), F13+0.6, IF(AND(F13&gt;=147.6,F13&lt;=148), F13-0.6, IF(AND(F13&gt;=442,F13&lt;=445), F13+5, F13)))))), "")</f>
        <v>144.81</v>
      </c>
      <c r="J13" s="46" t="str">
        <f t="shared" ref="J13:J35" si="7">G13</f>
        <v>W</v>
      </c>
      <c r="K13" s="51">
        <v>110.9</v>
      </c>
      <c r="L13" s="52" t="s">
        <v>46</v>
      </c>
      <c r="M13" s="46" t="s">
        <v>87</v>
      </c>
      <c r="N13" s="45" t="s">
        <v>88</v>
      </c>
    </row>
    <row r="14">
      <c r="A14" s="25"/>
      <c r="B14" s="45" t="s">
        <v>37</v>
      </c>
      <c r="C14" s="46" t="s">
        <v>89</v>
      </c>
      <c r="D14" s="47" t="s">
        <v>90</v>
      </c>
      <c r="E14" s="48" t="s">
        <v>40</v>
      </c>
      <c r="F14" s="49">
        <v>146.76</v>
      </c>
      <c r="G14" s="46" t="s">
        <v>41</v>
      </c>
      <c r="H14" s="50"/>
      <c r="I14" s="10">
        <f t="shared" si="6"/>
        <v>146.16</v>
      </c>
      <c r="J14" s="46" t="str">
        <f t="shared" si="7"/>
        <v>W</v>
      </c>
      <c r="K14" s="51">
        <v>110.9</v>
      </c>
      <c r="L14" s="52" t="s">
        <v>46</v>
      </c>
      <c r="M14" s="46" t="s">
        <v>92</v>
      </c>
      <c r="N14" s="46" t="s">
        <v>93</v>
      </c>
    </row>
    <row r="15">
      <c r="A15" s="25"/>
      <c r="B15" s="45" t="s">
        <v>37</v>
      </c>
      <c r="C15" s="46" t="s">
        <v>94</v>
      </c>
      <c r="D15" s="47" t="s">
        <v>95</v>
      </c>
      <c r="E15" s="48" t="s">
        <v>40</v>
      </c>
      <c r="F15" s="49">
        <v>146.82</v>
      </c>
      <c r="G15" s="46" t="s">
        <v>41</v>
      </c>
      <c r="H15" s="50"/>
      <c r="I15" s="10">
        <f t="shared" si="6"/>
        <v>146.22</v>
      </c>
      <c r="J15" s="46" t="str">
        <f t="shared" si="7"/>
        <v>W</v>
      </c>
      <c r="K15" s="51">
        <v>110.9</v>
      </c>
      <c r="L15" s="52" t="s">
        <v>46</v>
      </c>
      <c r="M15" s="46" t="s">
        <v>96</v>
      </c>
      <c r="N15" s="46" t="s">
        <v>97</v>
      </c>
    </row>
    <row r="16">
      <c r="A16" s="25"/>
      <c r="B16" s="45" t="s">
        <v>37</v>
      </c>
      <c r="C16" s="46" t="s">
        <v>98</v>
      </c>
      <c r="D16" s="47" t="s">
        <v>99</v>
      </c>
      <c r="E16" s="48" t="s">
        <v>40</v>
      </c>
      <c r="F16" s="49">
        <v>146.88</v>
      </c>
      <c r="G16" s="46" t="s">
        <v>41</v>
      </c>
      <c r="H16" s="50"/>
      <c r="I16" s="10">
        <f t="shared" si="6"/>
        <v>146.28</v>
      </c>
      <c r="J16" s="46" t="str">
        <f t="shared" si="7"/>
        <v>W</v>
      </c>
      <c r="K16" s="51">
        <v>110.9</v>
      </c>
      <c r="L16" s="52" t="s">
        <v>46</v>
      </c>
      <c r="M16" s="46" t="s">
        <v>92</v>
      </c>
      <c r="N16" s="46" t="s">
        <v>100</v>
      </c>
    </row>
    <row r="17">
      <c r="A17" s="25"/>
      <c r="B17" s="45" t="s">
        <v>55</v>
      </c>
      <c r="C17" s="46" t="s">
        <v>101</v>
      </c>
      <c r="D17" s="47" t="s">
        <v>70</v>
      </c>
      <c r="E17" s="48" t="s">
        <v>102</v>
      </c>
      <c r="F17" s="49">
        <v>442.125</v>
      </c>
      <c r="G17" s="46" t="s">
        <v>41</v>
      </c>
      <c r="H17" s="50"/>
      <c r="I17" s="10">
        <f t="shared" si="6"/>
        <v>447.125</v>
      </c>
      <c r="J17" s="46" t="str">
        <f t="shared" si="7"/>
        <v>W</v>
      </c>
      <c r="K17" s="51">
        <v>82.5</v>
      </c>
      <c r="L17" s="52" t="s">
        <v>46</v>
      </c>
      <c r="M17" s="45" t="s">
        <v>103</v>
      </c>
      <c r="N17" s="46" t="s">
        <v>104</v>
      </c>
    </row>
    <row r="18">
      <c r="A18" s="25"/>
      <c r="B18" s="45" t="s">
        <v>55</v>
      </c>
      <c r="C18" s="46" t="s">
        <v>105</v>
      </c>
      <c r="D18" s="47" t="s">
        <v>106</v>
      </c>
      <c r="E18" s="48" t="s">
        <v>107</v>
      </c>
      <c r="F18" s="49">
        <v>444.05</v>
      </c>
      <c r="G18" s="46" t="s">
        <v>41</v>
      </c>
      <c r="H18" s="53"/>
      <c r="I18" s="10">
        <f t="shared" si="6"/>
        <v>449.05</v>
      </c>
      <c r="J18" s="46" t="str">
        <f t="shared" si="7"/>
        <v>W</v>
      </c>
      <c r="K18" s="51">
        <v>131.8</v>
      </c>
      <c r="L18" s="52" t="s">
        <v>46</v>
      </c>
      <c r="M18" s="46" t="s">
        <v>108</v>
      </c>
      <c r="N18" s="46" t="s">
        <v>16</v>
      </c>
    </row>
    <row r="19">
      <c r="A19" s="25"/>
      <c r="B19" s="45" t="s">
        <v>55</v>
      </c>
      <c r="C19" s="45" t="s">
        <v>109</v>
      </c>
      <c r="D19" s="47" t="s">
        <v>110</v>
      </c>
      <c r="E19" s="48" t="s">
        <v>111</v>
      </c>
      <c r="F19" s="49">
        <v>442.225</v>
      </c>
      <c r="G19" s="46" t="s">
        <v>41</v>
      </c>
      <c r="H19" s="50"/>
      <c r="I19" s="10">
        <f t="shared" si="6"/>
        <v>447.225</v>
      </c>
      <c r="J19" s="46" t="str">
        <f t="shared" si="7"/>
        <v>W</v>
      </c>
      <c r="K19" s="51">
        <v>131.8</v>
      </c>
      <c r="L19" s="52" t="s">
        <v>46</v>
      </c>
      <c r="M19" s="46" t="s">
        <v>87</v>
      </c>
      <c r="N19" s="45" t="s">
        <v>88</v>
      </c>
    </row>
    <row r="20">
      <c r="A20" s="25"/>
      <c r="B20" s="45" t="s">
        <v>55</v>
      </c>
      <c r="C20" s="45" t="s">
        <v>112</v>
      </c>
      <c r="D20" s="47" t="s">
        <v>113</v>
      </c>
      <c r="E20" s="48" t="s">
        <v>107</v>
      </c>
      <c r="F20" s="49">
        <v>444.7</v>
      </c>
      <c r="G20" s="46" t="s">
        <v>41</v>
      </c>
      <c r="H20" s="50"/>
      <c r="I20" s="10">
        <f t="shared" si="6"/>
        <v>449.7</v>
      </c>
      <c r="J20" s="46" t="str">
        <f t="shared" si="7"/>
        <v>W</v>
      </c>
      <c r="K20" s="54"/>
      <c r="L20" s="55" t="s">
        <v>114</v>
      </c>
      <c r="M20" s="46" t="s">
        <v>92</v>
      </c>
      <c r="N20" s="45" t="s">
        <v>115</v>
      </c>
    </row>
    <row r="21">
      <c r="A21" s="25"/>
      <c r="B21" s="45" t="s">
        <v>37</v>
      </c>
      <c r="C21" s="45" t="s">
        <v>116</v>
      </c>
      <c r="D21" s="47" t="s">
        <v>117</v>
      </c>
      <c r="E21" s="48" t="s">
        <v>40</v>
      </c>
      <c r="F21" s="49">
        <v>146.79</v>
      </c>
      <c r="G21" s="46" t="s">
        <v>41</v>
      </c>
      <c r="H21" s="50"/>
      <c r="I21" s="10">
        <f t="shared" si="6"/>
        <v>146.19</v>
      </c>
      <c r="J21" s="46" t="str">
        <f t="shared" si="7"/>
        <v>W</v>
      </c>
      <c r="K21" s="51">
        <v>110.9</v>
      </c>
      <c r="L21" s="52" t="s">
        <v>46</v>
      </c>
      <c r="M21" s="46" t="s">
        <v>118</v>
      </c>
      <c r="N21" s="50"/>
    </row>
    <row r="22">
      <c r="A22" s="25"/>
      <c r="B22" s="45" t="s">
        <v>55</v>
      </c>
      <c r="C22" s="45" t="s">
        <v>119</v>
      </c>
      <c r="D22" s="47" t="s">
        <v>120</v>
      </c>
      <c r="E22" s="48" t="s">
        <v>107</v>
      </c>
      <c r="F22" s="49">
        <v>443.825</v>
      </c>
      <c r="G22" s="46" t="s">
        <v>41</v>
      </c>
      <c r="H22" s="50"/>
      <c r="I22" s="10">
        <f t="shared" si="6"/>
        <v>448.825</v>
      </c>
      <c r="J22" s="46" t="str">
        <f t="shared" si="7"/>
        <v>W</v>
      </c>
      <c r="K22" s="51">
        <v>131.8</v>
      </c>
      <c r="L22" s="52" t="s">
        <v>46</v>
      </c>
      <c r="M22" s="46" t="s">
        <v>96</v>
      </c>
      <c r="N22" s="46" t="s">
        <v>121</v>
      </c>
    </row>
    <row r="23">
      <c r="A23" s="25"/>
      <c r="B23" s="45" t="s">
        <v>55</v>
      </c>
      <c r="C23" s="45" t="s">
        <v>122</v>
      </c>
      <c r="D23" s="47" t="s">
        <v>123</v>
      </c>
      <c r="E23" s="48" t="s">
        <v>107</v>
      </c>
      <c r="F23" s="49">
        <v>443.15</v>
      </c>
      <c r="G23" s="46" t="s">
        <v>41</v>
      </c>
      <c r="H23" s="50"/>
      <c r="I23" s="10">
        <f t="shared" si="6"/>
        <v>448.15</v>
      </c>
      <c r="J23" s="46" t="str">
        <f t="shared" si="7"/>
        <v>W</v>
      </c>
      <c r="K23" s="51">
        <v>131.8</v>
      </c>
      <c r="L23" s="52" t="s">
        <v>46</v>
      </c>
      <c r="M23" s="46" t="s">
        <v>124</v>
      </c>
      <c r="N23" s="46" t="s">
        <v>125</v>
      </c>
    </row>
    <row r="24">
      <c r="A24" s="25"/>
      <c r="B24" s="45" t="s">
        <v>55</v>
      </c>
      <c r="C24" s="45" t="s">
        <v>126</v>
      </c>
      <c r="D24" s="47" t="s">
        <v>127</v>
      </c>
      <c r="E24" s="48" t="s">
        <v>107</v>
      </c>
      <c r="F24" s="49">
        <v>443.8</v>
      </c>
      <c r="G24" s="46" t="s">
        <v>41</v>
      </c>
      <c r="H24" s="50"/>
      <c r="I24" s="10">
        <f t="shared" si="6"/>
        <v>448.8</v>
      </c>
      <c r="J24" s="46" t="str">
        <f t="shared" si="7"/>
        <v>W</v>
      </c>
      <c r="K24" s="51">
        <v>131.8</v>
      </c>
      <c r="L24" s="52" t="s">
        <v>46</v>
      </c>
      <c r="M24" s="46" t="s">
        <v>128</v>
      </c>
      <c r="N24" s="46" t="s">
        <v>129</v>
      </c>
    </row>
    <row r="25">
      <c r="A25" s="25"/>
      <c r="B25" s="45" t="s">
        <v>55</v>
      </c>
      <c r="C25" s="45" t="s">
        <v>130</v>
      </c>
      <c r="D25" s="47" t="s">
        <v>131</v>
      </c>
      <c r="E25" s="48" t="s">
        <v>107</v>
      </c>
      <c r="F25" s="49">
        <v>444.75</v>
      </c>
      <c r="G25" s="46" t="s">
        <v>41</v>
      </c>
      <c r="H25" s="50"/>
      <c r="I25" s="10">
        <f t="shared" si="6"/>
        <v>449.75</v>
      </c>
      <c r="J25" s="46" t="str">
        <f t="shared" si="7"/>
        <v>W</v>
      </c>
      <c r="K25" s="51">
        <v>131.8</v>
      </c>
      <c r="L25" s="52" t="s">
        <v>46</v>
      </c>
      <c r="M25" s="46" t="s">
        <v>96</v>
      </c>
      <c r="N25" s="46" t="s">
        <v>132</v>
      </c>
    </row>
    <row r="26">
      <c r="A26" s="25"/>
      <c r="B26" s="45" t="s">
        <v>37</v>
      </c>
      <c r="C26" s="45" t="s">
        <v>133</v>
      </c>
      <c r="D26" s="47" t="s">
        <v>134</v>
      </c>
      <c r="E26" s="48" t="s">
        <v>40</v>
      </c>
      <c r="F26" s="56">
        <v>145.15</v>
      </c>
      <c r="G26" s="45" t="s">
        <v>41</v>
      </c>
      <c r="H26" s="50"/>
      <c r="I26" s="10">
        <f t="shared" si="6"/>
        <v>144.55</v>
      </c>
      <c r="J26" s="46" t="str">
        <f t="shared" si="7"/>
        <v>W</v>
      </c>
      <c r="K26" s="54">
        <v>110.9</v>
      </c>
      <c r="L26" s="55" t="s">
        <v>46</v>
      </c>
      <c r="M26" s="45" t="s">
        <v>135</v>
      </c>
      <c r="N26" s="45" t="s">
        <v>136</v>
      </c>
    </row>
    <row r="27">
      <c r="A27" s="25"/>
      <c r="B27" s="45" t="s">
        <v>37</v>
      </c>
      <c r="C27" s="45" t="s">
        <v>137</v>
      </c>
      <c r="D27" s="47" t="s">
        <v>138</v>
      </c>
      <c r="E27" s="48" t="s">
        <v>40</v>
      </c>
      <c r="F27" s="56">
        <v>147.36</v>
      </c>
      <c r="G27" s="45" t="s">
        <v>41</v>
      </c>
      <c r="H27" s="50"/>
      <c r="I27" s="10">
        <f t="shared" si="6"/>
        <v>147.96</v>
      </c>
      <c r="J27" s="46" t="str">
        <f t="shared" si="7"/>
        <v>W</v>
      </c>
      <c r="K27" s="54">
        <v>107.2</v>
      </c>
      <c r="L27" s="55" t="s">
        <v>46</v>
      </c>
      <c r="M27" s="45" t="s">
        <v>139</v>
      </c>
      <c r="N27" s="45" t="s">
        <v>140</v>
      </c>
    </row>
    <row r="28">
      <c r="A28" s="25"/>
      <c r="B28" s="45" t="s">
        <v>55</v>
      </c>
      <c r="C28" s="45" t="s">
        <v>141</v>
      </c>
      <c r="D28" s="47" t="s">
        <v>142</v>
      </c>
      <c r="E28" s="48" t="s">
        <v>107</v>
      </c>
      <c r="F28" s="56">
        <v>442.1625</v>
      </c>
      <c r="G28" s="46" t="s">
        <v>41</v>
      </c>
      <c r="H28" s="50"/>
      <c r="I28" s="10">
        <f t="shared" si="6"/>
        <v>447.1625</v>
      </c>
      <c r="J28" s="46" t="str">
        <f t="shared" si="7"/>
        <v>W</v>
      </c>
      <c r="K28" s="54">
        <v>141.3</v>
      </c>
      <c r="L28" s="52" t="s">
        <v>46</v>
      </c>
      <c r="M28" s="45" t="s">
        <v>143</v>
      </c>
      <c r="N28" s="45" t="s">
        <v>144</v>
      </c>
    </row>
    <row r="29">
      <c r="A29" s="25"/>
      <c r="B29" s="45" t="s">
        <v>61</v>
      </c>
      <c r="C29" s="45" t="s">
        <v>145</v>
      </c>
      <c r="D29" s="47" t="s">
        <v>146</v>
      </c>
      <c r="E29" s="48" t="s">
        <v>64</v>
      </c>
      <c r="F29" s="49">
        <v>224.9</v>
      </c>
      <c r="G29" s="46" t="s">
        <v>41</v>
      </c>
      <c r="H29" s="50"/>
      <c r="I29" s="57">
        <f t="shared" ref="I29:I32" si="8">F29-1.6</f>
        <v>223.3</v>
      </c>
      <c r="J29" s="46" t="str">
        <f t="shared" si="7"/>
        <v>W</v>
      </c>
      <c r="K29" s="51">
        <v>141.3</v>
      </c>
      <c r="L29" s="52" t="s">
        <v>46</v>
      </c>
      <c r="M29" s="46" t="s">
        <v>147</v>
      </c>
      <c r="N29" s="46" t="s">
        <v>100</v>
      </c>
    </row>
    <row r="30">
      <c r="A30" s="25"/>
      <c r="B30" s="45" t="s">
        <v>61</v>
      </c>
      <c r="C30" s="45" t="s">
        <v>148</v>
      </c>
      <c r="D30" s="47" t="s">
        <v>149</v>
      </c>
      <c r="E30" s="48" t="s">
        <v>64</v>
      </c>
      <c r="F30" s="49">
        <v>224.76</v>
      </c>
      <c r="G30" s="46" t="s">
        <v>41</v>
      </c>
      <c r="H30" s="50"/>
      <c r="I30" s="57">
        <f t="shared" si="8"/>
        <v>223.16</v>
      </c>
      <c r="J30" s="46" t="str">
        <f t="shared" si="7"/>
        <v>W</v>
      </c>
      <c r="K30" s="58"/>
      <c r="L30" s="52" t="s">
        <v>46</v>
      </c>
      <c r="M30" s="46" t="s">
        <v>124</v>
      </c>
      <c r="N30" s="46" t="s">
        <v>125</v>
      </c>
    </row>
    <row r="31">
      <c r="A31" s="25"/>
      <c r="B31" s="45" t="s">
        <v>61</v>
      </c>
      <c r="C31" s="45" t="s">
        <v>150</v>
      </c>
      <c r="D31" s="59" t="s">
        <v>151</v>
      </c>
      <c r="E31" s="48" t="s">
        <v>64</v>
      </c>
      <c r="F31" s="49">
        <v>224.38</v>
      </c>
      <c r="G31" s="46" t="s">
        <v>41</v>
      </c>
      <c r="H31" s="53"/>
      <c r="I31" s="57">
        <f t="shared" si="8"/>
        <v>222.78</v>
      </c>
      <c r="J31" s="46" t="str">
        <f t="shared" si="7"/>
        <v>W</v>
      </c>
      <c r="K31" s="51">
        <v>131.8</v>
      </c>
      <c r="L31" s="52" t="s">
        <v>46</v>
      </c>
      <c r="M31" s="46" t="s">
        <v>128</v>
      </c>
      <c r="N31" s="46" t="s">
        <v>152</v>
      </c>
    </row>
    <row r="32">
      <c r="A32" s="25"/>
      <c r="B32" s="45" t="s">
        <v>55</v>
      </c>
      <c r="C32" s="45" t="s">
        <v>153</v>
      </c>
      <c r="D32" s="47" t="s">
        <v>154</v>
      </c>
      <c r="E32" s="48" t="s">
        <v>155</v>
      </c>
      <c r="F32" s="60">
        <v>224.48</v>
      </c>
      <c r="G32" s="45" t="s">
        <v>41</v>
      </c>
      <c r="H32" s="53"/>
      <c r="I32" s="57">
        <f t="shared" si="8"/>
        <v>222.88</v>
      </c>
      <c r="J32" s="46" t="str">
        <f t="shared" si="7"/>
        <v>W</v>
      </c>
      <c r="K32" s="54">
        <v>162.2</v>
      </c>
      <c r="L32" s="55" t="s">
        <v>46</v>
      </c>
      <c r="M32" s="45" t="s">
        <v>87</v>
      </c>
      <c r="N32" s="45" t="s">
        <v>88</v>
      </c>
    </row>
    <row r="33">
      <c r="A33" s="25"/>
      <c r="B33" s="45" t="s">
        <v>156</v>
      </c>
      <c r="C33" s="45" t="s">
        <v>157</v>
      </c>
      <c r="D33" s="47" t="s">
        <v>158</v>
      </c>
      <c r="E33" s="48" t="s">
        <v>107</v>
      </c>
      <c r="F33" s="56">
        <v>442.0875</v>
      </c>
      <c r="G33" s="45" t="s">
        <v>41</v>
      </c>
      <c r="H33" s="53"/>
      <c r="I33" s="10">
        <f t="shared" ref="I33:I35" si="9">IF(F33, IF(AND(F33&gt;=145.1,F33&lt;=145.5), F33-0.6, IF(AND(F33&gt;=146,F33&lt;=146.4), F33+0.6, IF(AND(F33&gt;=146.6,F33&lt;=146.999999), F33-0.6, IF(AND(F33&gt;=147,F33&lt;=147.4), F33+0.6, IF(AND(F33&gt;=147.6,F33&lt;=148), F33-0.6, IF(AND(F33&gt;=442,F33&lt;=445), F33+5, F33)))))), "")</f>
        <v>447.0875</v>
      </c>
      <c r="J33" s="46" t="str">
        <f t="shared" si="7"/>
        <v>W</v>
      </c>
      <c r="K33" s="54" t="s">
        <v>159</v>
      </c>
      <c r="L33" s="55" t="s">
        <v>160</v>
      </c>
      <c r="M33" s="45" t="s">
        <v>161</v>
      </c>
      <c r="N33" s="45" t="s">
        <v>162</v>
      </c>
    </row>
    <row r="34">
      <c r="A34" s="25"/>
      <c r="B34" s="45" t="s">
        <v>55</v>
      </c>
      <c r="C34" s="45" t="s">
        <v>163</v>
      </c>
      <c r="D34" s="47" t="s">
        <v>164</v>
      </c>
      <c r="E34" s="48" t="s">
        <v>107</v>
      </c>
      <c r="F34" s="56">
        <v>442.45</v>
      </c>
      <c r="G34" s="45" t="s">
        <v>41</v>
      </c>
      <c r="H34" s="53"/>
      <c r="I34" s="10">
        <f t="shared" si="9"/>
        <v>447.45</v>
      </c>
      <c r="J34" s="46" t="str">
        <f t="shared" si="7"/>
        <v>W</v>
      </c>
      <c r="K34" s="54">
        <v>131.8</v>
      </c>
      <c r="L34" s="55" t="s">
        <v>46</v>
      </c>
      <c r="M34" s="45" t="s">
        <v>87</v>
      </c>
      <c r="N34" s="45" t="s">
        <v>16</v>
      </c>
    </row>
    <row r="35">
      <c r="A35" s="25"/>
      <c r="B35" s="45" t="s">
        <v>55</v>
      </c>
      <c r="C35" s="45" t="s">
        <v>165</v>
      </c>
      <c r="D35" s="47" t="s">
        <v>166</v>
      </c>
      <c r="E35" s="48" t="s">
        <v>107</v>
      </c>
      <c r="F35" s="56">
        <v>443.9</v>
      </c>
      <c r="G35" s="45" t="s">
        <v>41</v>
      </c>
      <c r="H35" s="53"/>
      <c r="I35" s="10">
        <f t="shared" si="9"/>
        <v>448.9</v>
      </c>
      <c r="J35" s="46" t="str">
        <f t="shared" si="7"/>
        <v>W</v>
      </c>
      <c r="K35" s="54">
        <v>131.8</v>
      </c>
      <c r="L35" s="55" t="s">
        <v>46</v>
      </c>
      <c r="M35" s="45" t="s">
        <v>167</v>
      </c>
      <c r="N35" s="45" t="s">
        <v>168</v>
      </c>
    </row>
    <row r="36">
      <c r="A36" s="16"/>
      <c r="B36" s="17" t="s">
        <v>169</v>
      </c>
      <c r="C36" s="18"/>
      <c r="D36" s="19"/>
      <c r="E36" s="20"/>
      <c r="F36" s="21"/>
      <c r="G36" s="22"/>
      <c r="H36" s="22"/>
      <c r="I36" s="22"/>
      <c r="J36" s="18"/>
      <c r="K36" s="23"/>
      <c r="L36" s="24"/>
      <c r="M36" s="18"/>
      <c r="N36" s="18"/>
    </row>
    <row r="37">
      <c r="A37" s="25"/>
      <c r="B37" s="45" t="s">
        <v>37</v>
      </c>
      <c r="C37" s="45" t="s">
        <v>170</v>
      </c>
      <c r="D37" s="47" t="s">
        <v>171</v>
      </c>
      <c r="E37" s="48" t="s">
        <v>40</v>
      </c>
      <c r="F37" s="56">
        <v>145.19</v>
      </c>
      <c r="G37" s="45" t="s">
        <v>41</v>
      </c>
      <c r="H37" s="53"/>
      <c r="I37" s="10">
        <f t="shared" ref="I37:I40" si="10">IF(F37, IF(AND(F37&gt;=145.1,F37&lt;=145.5), F37-0.6, IF(AND(F37&gt;=146,F37&lt;=146.4), F37+0.6, IF(AND(F37&gt;=146.6,F37&lt;=146.999999), F37-0.6, IF(AND(F37&gt;=147,F37&lt;=147.4), F37+0.6, IF(AND(F37&gt;=147.6,F37&lt;=148), F37-0.6, IF(AND(F37&gt;=442,F37&lt;=445), F37+5, F37)))))), "")</f>
        <v>144.59</v>
      </c>
      <c r="J37" s="46" t="str">
        <f t="shared" ref="J37:J40" si="11">G37</f>
        <v>W</v>
      </c>
      <c r="K37" s="54"/>
      <c r="L37" s="55" t="s">
        <v>46</v>
      </c>
      <c r="M37" s="45" t="s">
        <v>172</v>
      </c>
      <c r="N37" s="45"/>
    </row>
    <row r="38">
      <c r="A38" s="25"/>
      <c r="B38" s="45" t="s">
        <v>37</v>
      </c>
      <c r="C38" s="45" t="s">
        <v>173</v>
      </c>
      <c r="D38" s="47" t="s">
        <v>174</v>
      </c>
      <c r="E38" s="48" t="s">
        <v>40</v>
      </c>
      <c r="F38" s="56">
        <v>145.17</v>
      </c>
      <c r="G38" s="45" t="s">
        <v>41</v>
      </c>
      <c r="H38" s="53"/>
      <c r="I38" s="10">
        <f t="shared" si="10"/>
        <v>144.57</v>
      </c>
      <c r="J38" s="46" t="str">
        <f t="shared" si="11"/>
        <v>W</v>
      </c>
      <c r="K38" s="54"/>
      <c r="L38" s="55" t="s">
        <v>46</v>
      </c>
      <c r="M38" s="45" t="s">
        <v>175</v>
      </c>
      <c r="N38" s="45"/>
    </row>
    <row r="39">
      <c r="A39" s="25"/>
      <c r="B39" s="45" t="s">
        <v>37</v>
      </c>
      <c r="C39" s="45" t="s">
        <v>176</v>
      </c>
      <c r="D39" s="47" t="s">
        <v>177</v>
      </c>
      <c r="E39" s="48" t="s">
        <v>40</v>
      </c>
      <c r="F39" s="56">
        <v>145.29</v>
      </c>
      <c r="G39" s="45" t="s">
        <v>41</v>
      </c>
      <c r="H39" s="53"/>
      <c r="I39" s="10">
        <f t="shared" si="10"/>
        <v>144.69</v>
      </c>
      <c r="J39" s="46" t="str">
        <f t="shared" si="11"/>
        <v>W</v>
      </c>
      <c r="K39" s="54">
        <v>123.0</v>
      </c>
      <c r="L39" s="55" t="s">
        <v>46</v>
      </c>
      <c r="M39" s="45" t="s">
        <v>178</v>
      </c>
      <c r="N39" s="45"/>
    </row>
    <row r="40">
      <c r="A40" s="25"/>
      <c r="B40" s="45" t="s">
        <v>55</v>
      </c>
      <c r="C40" s="45" t="s">
        <v>179</v>
      </c>
      <c r="D40" s="47" t="s">
        <v>180</v>
      </c>
      <c r="E40" s="48" t="s">
        <v>107</v>
      </c>
      <c r="F40" s="56">
        <v>443.55</v>
      </c>
      <c r="G40" s="45" t="s">
        <v>41</v>
      </c>
      <c r="H40" s="53"/>
      <c r="I40" s="10">
        <f t="shared" si="10"/>
        <v>448.55</v>
      </c>
      <c r="J40" s="46" t="str">
        <f t="shared" si="11"/>
        <v>W</v>
      </c>
      <c r="K40" s="54"/>
      <c r="L40" s="55" t="s">
        <v>46</v>
      </c>
      <c r="M40" s="45" t="s">
        <v>181</v>
      </c>
      <c r="N40" s="45"/>
    </row>
    <row r="41">
      <c r="A41" s="16"/>
      <c r="B41" s="17" t="s">
        <v>182</v>
      </c>
      <c r="C41" s="18"/>
      <c r="D41" s="19"/>
      <c r="E41" s="20"/>
      <c r="F41" s="18"/>
      <c r="G41" s="18"/>
      <c r="H41" s="18"/>
      <c r="I41" s="18"/>
      <c r="J41" s="18"/>
      <c r="K41" s="23"/>
      <c r="L41" s="18"/>
      <c r="M41" s="18"/>
      <c r="N41" s="18"/>
    </row>
    <row r="42">
      <c r="A42" s="25"/>
      <c r="B42" s="45" t="s">
        <v>37</v>
      </c>
      <c r="C42" s="45" t="s">
        <v>183</v>
      </c>
      <c r="D42" s="47" t="s">
        <v>184</v>
      </c>
      <c r="E42" s="48" t="s">
        <v>40</v>
      </c>
      <c r="F42" s="56">
        <v>146.655</v>
      </c>
      <c r="G42" s="45" t="s">
        <v>41</v>
      </c>
      <c r="H42" s="53"/>
      <c r="I42" s="10">
        <f t="shared" ref="I42:I46" si="12">IF(F42, IF(AND(F42&gt;=145.1,F42&lt;=145.5), F42-0.6, IF(AND(F42&gt;=146,F42&lt;=146.4), F42+0.6, IF(AND(F42&gt;=146.6,F42&lt;=146.999999), F42-0.6, IF(AND(F42&gt;=147,F42&lt;=147.4), F42+0.6, IF(AND(F42&gt;=147.6,F42&lt;=148), F42-0.6, IF(AND(F42&gt;=442,F42&lt;=445), F42+5, F42)))))), "")</f>
        <v>146.055</v>
      </c>
      <c r="J42" s="46" t="str">
        <f t="shared" ref="J42:J45" si="13">G42</f>
        <v>W</v>
      </c>
      <c r="K42" s="54">
        <v>110.9</v>
      </c>
      <c r="L42" s="55" t="s">
        <v>46</v>
      </c>
      <c r="M42" s="45" t="s">
        <v>185</v>
      </c>
      <c r="N42" s="45" t="s">
        <v>186</v>
      </c>
    </row>
    <row r="43">
      <c r="A43" s="25"/>
      <c r="B43" s="45" t="s">
        <v>37</v>
      </c>
      <c r="C43" s="45" t="s">
        <v>187</v>
      </c>
      <c r="D43" s="47" t="s">
        <v>188</v>
      </c>
      <c r="E43" s="48" t="s">
        <v>189</v>
      </c>
      <c r="F43" s="56">
        <v>146.805</v>
      </c>
      <c r="G43" s="45" t="s">
        <v>41</v>
      </c>
      <c r="H43" s="53"/>
      <c r="I43" s="10">
        <f t="shared" si="12"/>
        <v>146.205</v>
      </c>
      <c r="J43" s="46" t="str">
        <f t="shared" si="13"/>
        <v>W</v>
      </c>
      <c r="K43" s="54">
        <v>110.9</v>
      </c>
      <c r="L43" s="55" t="s">
        <v>46</v>
      </c>
      <c r="M43" s="45" t="s">
        <v>190</v>
      </c>
      <c r="N43" s="45" t="s">
        <v>191</v>
      </c>
    </row>
    <row r="44">
      <c r="A44" s="25"/>
      <c r="B44" s="2" t="s">
        <v>55</v>
      </c>
      <c r="C44" s="45" t="s">
        <v>192</v>
      </c>
      <c r="D44" s="47" t="s">
        <v>193</v>
      </c>
      <c r="E44" s="48" t="s">
        <v>107</v>
      </c>
      <c r="F44" s="56">
        <v>444.375</v>
      </c>
      <c r="G44" s="45" t="s">
        <v>41</v>
      </c>
      <c r="H44" s="53"/>
      <c r="I44" s="10">
        <f t="shared" si="12"/>
        <v>449.375</v>
      </c>
      <c r="J44" s="46" t="str">
        <f t="shared" si="13"/>
        <v>W</v>
      </c>
      <c r="K44" s="54">
        <v>110.9</v>
      </c>
      <c r="L44" s="55" t="s">
        <v>46</v>
      </c>
      <c r="M44" s="45" t="s">
        <v>185</v>
      </c>
      <c r="N44" s="45" t="s">
        <v>186</v>
      </c>
    </row>
    <row r="45">
      <c r="A45" s="25"/>
      <c r="B45" s="2" t="s">
        <v>55</v>
      </c>
      <c r="C45" s="45" t="s">
        <v>194</v>
      </c>
      <c r="D45" s="47" t="s">
        <v>195</v>
      </c>
      <c r="E45" s="48" t="s">
        <v>107</v>
      </c>
      <c r="F45" s="56">
        <v>443.05</v>
      </c>
      <c r="G45" s="45" t="s">
        <v>41</v>
      </c>
      <c r="H45" s="53"/>
      <c r="I45" s="10">
        <f t="shared" si="12"/>
        <v>448.05</v>
      </c>
      <c r="J45" s="46" t="str">
        <f t="shared" si="13"/>
        <v>W</v>
      </c>
      <c r="K45" s="54">
        <v>131.8</v>
      </c>
      <c r="L45" s="55" t="s">
        <v>46</v>
      </c>
      <c r="M45" s="45" t="s">
        <v>108</v>
      </c>
      <c r="N45" s="45" t="s">
        <v>196</v>
      </c>
    </row>
    <row r="46">
      <c r="A46" s="25"/>
      <c r="B46" s="2" t="s">
        <v>55</v>
      </c>
      <c r="C46" s="2" t="s">
        <v>187</v>
      </c>
      <c r="D46" s="26" t="s">
        <v>197</v>
      </c>
      <c r="E46" s="41" t="s">
        <v>58</v>
      </c>
      <c r="F46" s="5">
        <v>442.675</v>
      </c>
      <c r="G46" s="2" t="s">
        <v>41</v>
      </c>
      <c r="I46" s="34">
        <f t="shared" si="12"/>
        <v>447.675</v>
      </c>
      <c r="J46" s="2" t="str">
        <f>IF(I46, "W", "")</f>
        <v>W</v>
      </c>
      <c r="K46" s="7">
        <v>162.2</v>
      </c>
      <c r="L46" s="40" t="s">
        <v>46</v>
      </c>
      <c r="M46" s="2" t="s">
        <v>59</v>
      </c>
      <c r="N46" s="2" t="s">
        <v>198</v>
      </c>
    </row>
    <row r="47">
      <c r="A47" s="16"/>
      <c r="B47" s="17" t="s">
        <v>199</v>
      </c>
      <c r="C47" s="18"/>
      <c r="D47" s="19"/>
      <c r="E47" s="20"/>
      <c r="F47" s="21"/>
      <c r="G47" s="22"/>
      <c r="H47" s="22"/>
      <c r="I47" s="22"/>
      <c r="J47" s="18"/>
      <c r="K47" s="23"/>
      <c r="L47" s="24"/>
      <c r="M47" s="18"/>
      <c r="N47" s="18"/>
    </row>
    <row r="48">
      <c r="A48" s="25"/>
      <c r="B48" s="2" t="s">
        <v>37</v>
      </c>
      <c r="C48" s="2" t="s">
        <v>200</v>
      </c>
      <c r="D48" s="26" t="s">
        <v>201</v>
      </c>
      <c r="E48" s="41" t="s">
        <v>40</v>
      </c>
      <c r="F48" s="44">
        <v>146.94</v>
      </c>
      <c r="G48" t="str">
        <f t="shared" ref="G48:G51" si="14">IF(F48, "W", "")</f>
        <v>W</v>
      </c>
      <c r="I48" s="10">
        <f t="shared" ref="I48:I51" si="15">IF(F48, IF(AND(F48&gt;=145.1,F48&lt;=145.5), F48-0.6, IF(AND(F48&gt;=146,F48&lt;=146.4), F48+0.6, IF(AND(F48&gt;=146.6,F48&lt;=146.999999), F48-0.6, IF(AND(F48&gt;=147,F48&lt;=147.4), F48+0.6, IF(AND(F48&gt;=147.6,F48&lt;=148), F48-0.6, IF(AND(F48&gt;=442,F48&lt;=445), F48+5, F48)))))), "")</f>
        <v>146.34</v>
      </c>
      <c r="J48" s="2" t="str">
        <f t="shared" ref="J48:J51" si="16">IF(I48, "W", "")</f>
        <v>W</v>
      </c>
      <c r="K48" s="7">
        <v>110.9</v>
      </c>
      <c r="L48" s="40" t="s">
        <v>46</v>
      </c>
      <c r="M48" s="2" t="s">
        <v>202</v>
      </c>
      <c r="N48" s="2" t="s">
        <v>203</v>
      </c>
    </row>
    <row r="49">
      <c r="A49" s="25"/>
      <c r="B49" s="2" t="s">
        <v>37</v>
      </c>
      <c r="C49" s="2" t="s">
        <v>204</v>
      </c>
      <c r="D49" s="26" t="s">
        <v>205</v>
      </c>
      <c r="E49" s="41" t="s">
        <v>40</v>
      </c>
      <c r="F49" s="44">
        <v>147.015</v>
      </c>
      <c r="G49" t="str">
        <f t="shared" si="14"/>
        <v>W</v>
      </c>
      <c r="I49" s="10">
        <f t="shared" si="15"/>
        <v>147.615</v>
      </c>
      <c r="J49" s="2" t="str">
        <f t="shared" si="16"/>
        <v>W</v>
      </c>
      <c r="K49" s="7">
        <v>110.9</v>
      </c>
      <c r="L49" s="40" t="s">
        <v>46</v>
      </c>
      <c r="M49" s="2" t="s">
        <v>206</v>
      </c>
      <c r="N49" s="2" t="s">
        <v>207</v>
      </c>
    </row>
    <row r="50">
      <c r="A50" s="25"/>
      <c r="B50" s="2" t="s">
        <v>37</v>
      </c>
      <c r="C50" s="2" t="s">
        <v>209</v>
      </c>
      <c r="D50" s="26" t="s">
        <v>210</v>
      </c>
      <c r="E50" s="41" t="s">
        <v>40</v>
      </c>
      <c r="F50" s="44">
        <v>146.85</v>
      </c>
      <c r="G50" t="str">
        <f t="shared" si="14"/>
        <v>W</v>
      </c>
      <c r="I50" s="10">
        <f t="shared" si="15"/>
        <v>146.25</v>
      </c>
      <c r="J50" s="2" t="str">
        <f t="shared" si="16"/>
        <v>W</v>
      </c>
      <c r="K50" s="7">
        <v>110.9</v>
      </c>
      <c r="L50" s="40" t="s">
        <v>46</v>
      </c>
      <c r="M50" s="2" t="s">
        <v>211</v>
      </c>
      <c r="N50" s="2"/>
    </row>
    <row r="51">
      <c r="A51" s="25"/>
      <c r="B51" s="2" t="s">
        <v>37</v>
      </c>
      <c r="C51" s="2" t="s">
        <v>212</v>
      </c>
      <c r="D51" s="26" t="s">
        <v>213</v>
      </c>
      <c r="E51" s="41" t="s">
        <v>40</v>
      </c>
      <c r="F51" s="44">
        <v>147.06</v>
      </c>
      <c r="G51" t="str">
        <f t="shared" si="14"/>
        <v>W</v>
      </c>
      <c r="I51" s="10">
        <f t="shared" si="15"/>
        <v>147.66</v>
      </c>
      <c r="J51" s="2" t="str">
        <f t="shared" si="16"/>
        <v>W</v>
      </c>
      <c r="K51" s="7">
        <v>110.9</v>
      </c>
      <c r="L51" s="40" t="s">
        <v>46</v>
      </c>
      <c r="M51" s="2" t="s">
        <v>214</v>
      </c>
      <c r="N51" s="2"/>
    </row>
    <row r="52">
      <c r="A52" s="25"/>
      <c r="B52" s="2" t="s">
        <v>215</v>
      </c>
      <c r="C52" s="2" t="s">
        <v>216</v>
      </c>
      <c r="D52" s="67" t="s">
        <v>218</v>
      </c>
      <c r="E52" s="41" t="s">
        <v>219</v>
      </c>
      <c r="F52" s="5">
        <v>52.68</v>
      </c>
      <c r="G52" s="2" t="s">
        <v>41</v>
      </c>
      <c r="H52" s="5"/>
      <c r="I52" s="5">
        <f>F52+0.24</f>
        <v>52.92</v>
      </c>
      <c r="J52" s="2" t="s">
        <v>41</v>
      </c>
      <c r="K52" s="7">
        <v>107.2</v>
      </c>
      <c r="L52" s="40" t="s">
        <v>46</v>
      </c>
      <c r="M52" s="2" t="s">
        <v>223</v>
      </c>
      <c r="N52" s="2" t="s">
        <v>224</v>
      </c>
    </row>
    <row r="53">
      <c r="A53" s="25"/>
      <c r="B53" s="2" t="s">
        <v>55</v>
      </c>
      <c r="C53" s="2" t="s">
        <v>225</v>
      </c>
      <c r="D53" s="26" t="s">
        <v>226</v>
      </c>
      <c r="E53" s="41" t="s">
        <v>107</v>
      </c>
      <c r="F53" s="2">
        <v>444.8125</v>
      </c>
      <c r="G53" t="str">
        <f t="shared" ref="G53:G56" si="17">IF(F53, "W", "")</f>
        <v>W</v>
      </c>
      <c r="I53">
        <f t="shared" ref="I53:I56" si="18">IF(F53, IF(AND(F53&gt;=145.1,F53&lt;=145.5), F53-0.6, IF(AND(F53&gt;=146,F53&lt;=146.4), F53+0.6, IF(AND(F53&gt;=146.6,F53&lt;=146.999999), F53-0.6, IF(AND(F53&gt;=147,F53&lt;=147.4), F53+0.6, IF(AND(F53&gt;=147.6,F53&lt;=148), F53-0.6, IF(AND(F53&gt;=442,F53&lt;=445), F53+5, F53)))))), "")</f>
        <v>449.8125</v>
      </c>
      <c r="J53" s="2" t="str">
        <f t="shared" ref="J53:J56" si="19">IF(I53, "W", "")</f>
        <v>W</v>
      </c>
      <c r="K53" s="7">
        <v>131.8</v>
      </c>
      <c r="L53" s="40" t="s">
        <v>46</v>
      </c>
      <c r="M53" s="2" t="s">
        <v>229</v>
      </c>
      <c r="N53" s="2" t="s">
        <v>230</v>
      </c>
    </row>
    <row r="54">
      <c r="A54" s="25"/>
      <c r="B54" s="2" t="s">
        <v>55</v>
      </c>
      <c r="C54" s="2" t="s">
        <v>231</v>
      </c>
      <c r="D54" s="26" t="s">
        <v>233</v>
      </c>
      <c r="E54" s="41" t="s">
        <v>107</v>
      </c>
      <c r="F54" s="2">
        <v>444.5625</v>
      </c>
      <c r="G54" t="str">
        <f t="shared" si="17"/>
        <v>W</v>
      </c>
      <c r="I54">
        <f t="shared" si="18"/>
        <v>449.5625</v>
      </c>
      <c r="J54" s="2" t="str">
        <f t="shared" si="19"/>
        <v>W</v>
      </c>
      <c r="K54" s="7">
        <v>131.8</v>
      </c>
      <c r="L54" s="40" t="s">
        <v>46</v>
      </c>
      <c r="M54" s="2" t="s">
        <v>229</v>
      </c>
      <c r="N54" s="2" t="s">
        <v>234</v>
      </c>
    </row>
    <row r="55">
      <c r="A55" s="25"/>
      <c r="B55" s="2" t="s">
        <v>55</v>
      </c>
      <c r="C55" s="2" t="s">
        <v>235</v>
      </c>
      <c r="D55" s="26" t="s">
        <v>236</v>
      </c>
      <c r="E55" s="41" t="s">
        <v>107</v>
      </c>
      <c r="F55" s="5">
        <v>444.625</v>
      </c>
      <c r="G55" t="str">
        <f t="shared" si="17"/>
        <v>W</v>
      </c>
      <c r="I55" s="34">
        <f t="shared" si="18"/>
        <v>449.625</v>
      </c>
      <c r="J55" s="2" t="str">
        <f t="shared" si="19"/>
        <v>W</v>
      </c>
      <c r="K55" s="7">
        <v>131.8</v>
      </c>
      <c r="L55" s="40" t="s">
        <v>46</v>
      </c>
      <c r="M55" s="2" t="s">
        <v>237</v>
      </c>
      <c r="N55" s="2" t="s">
        <v>238</v>
      </c>
    </row>
    <row r="56">
      <c r="A56" s="25"/>
      <c r="B56" s="2" t="s">
        <v>55</v>
      </c>
      <c r="C56" s="2" t="s">
        <v>239</v>
      </c>
      <c r="D56" s="26" t="s">
        <v>240</v>
      </c>
      <c r="E56" s="41" t="s">
        <v>107</v>
      </c>
      <c r="F56" s="5">
        <v>442.25</v>
      </c>
      <c r="G56" t="str">
        <f t="shared" si="17"/>
        <v>W</v>
      </c>
      <c r="I56" s="34">
        <f t="shared" si="18"/>
        <v>447.25</v>
      </c>
      <c r="J56" s="2" t="str">
        <f t="shared" si="19"/>
        <v>W</v>
      </c>
      <c r="K56" s="7">
        <v>131.8</v>
      </c>
      <c r="L56" s="40" t="s">
        <v>46</v>
      </c>
      <c r="M56" s="2" t="s">
        <v>241</v>
      </c>
      <c r="N56" s="2" t="s">
        <v>242</v>
      </c>
    </row>
    <row r="57">
      <c r="A57" s="25"/>
      <c r="B57" s="2" t="s">
        <v>61</v>
      </c>
      <c r="C57" s="2" t="s">
        <v>243</v>
      </c>
      <c r="D57" s="26" t="s">
        <v>244</v>
      </c>
      <c r="E57" s="41" t="s">
        <v>64</v>
      </c>
      <c r="F57" s="44">
        <v>224.96</v>
      </c>
      <c r="G57" s="2" t="s">
        <v>41</v>
      </c>
      <c r="H57" s="5"/>
      <c r="I57" s="70" t="s">
        <v>245</v>
      </c>
      <c r="J57" s="2" t="s">
        <v>41</v>
      </c>
      <c r="K57" s="7">
        <v>141.3</v>
      </c>
      <c r="L57" s="40" t="s">
        <v>46</v>
      </c>
      <c r="M57" s="2" t="s">
        <v>246</v>
      </c>
      <c r="N57" s="2"/>
    </row>
    <row r="58">
      <c r="A58" s="25"/>
      <c r="B58" s="2" t="s">
        <v>55</v>
      </c>
      <c r="C58" s="2" t="s">
        <v>247</v>
      </c>
      <c r="D58" s="26" t="s">
        <v>248</v>
      </c>
      <c r="E58" s="41" t="s">
        <v>107</v>
      </c>
      <c r="F58" s="44">
        <v>444.975</v>
      </c>
      <c r="G58" s="2" t="s">
        <v>41</v>
      </c>
      <c r="H58" s="5"/>
      <c r="I58" s="10">
        <f>IF(F58, IF(AND(F58&gt;=145.1,F58&lt;=145.5), F58-0.6, IF(AND(F58&gt;=146,F58&lt;=146.4), F58+0.6, IF(AND(F58&gt;=146.6,F58&lt;=146.999999), F58-0.6, IF(AND(F58&gt;=147,F58&lt;=147.4), F58+0.6, IF(AND(F58&gt;=147.6,F58&lt;=148), F58-0.6, IF(AND(F58&gt;=442,F58&lt;=445), F58+5, F58)))))), "")</f>
        <v>449.975</v>
      </c>
      <c r="J58" s="2" t="s">
        <v>41</v>
      </c>
      <c r="K58" s="7" t="s">
        <v>249</v>
      </c>
      <c r="L58" s="40" t="s">
        <v>46</v>
      </c>
      <c r="M58" s="2" t="s">
        <v>250</v>
      </c>
      <c r="N58" s="2" t="s">
        <v>251</v>
      </c>
    </row>
    <row r="59">
      <c r="A59" s="16"/>
      <c r="B59" s="17" t="s">
        <v>252</v>
      </c>
      <c r="C59" s="18"/>
      <c r="D59" s="19"/>
      <c r="E59" s="20"/>
      <c r="F59" s="18"/>
      <c r="G59" s="22"/>
      <c r="H59" s="22"/>
      <c r="I59" s="22"/>
      <c r="J59" s="18"/>
      <c r="K59" s="23"/>
      <c r="L59" s="24"/>
      <c r="M59" s="18"/>
      <c r="N59" s="18"/>
    </row>
    <row r="60">
      <c r="A60" s="71"/>
      <c r="B60" s="2" t="s">
        <v>37</v>
      </c>
      <c r="C60" s="2" t="s">
        <v>253</v>
      </c>
      <c r="D60" s="26" t="s">
        <v>254</v>
      </c>
      <c r="E60" s="41" t="s">
        <v>40</v>
      </c>
      <c r="F60" s="44">
        <v>147.15</v>
      </c>
      <c r="G60" t="str">
        <f t="shared" ref="G60:G61" si="20">IF(F60, "W", "")</f>
        <v>W</v>
      </c>
      <c r="I60" s="10">
        <f t="shared" ref="I60:I61" si="21">IF(F60, IF(AND(F60&gt;=145.1,F60&lt;=145.5), F60-0.6, IF(AND(F60&gt;=146,F60&lt;=146.4), F60+0.6, IF(AND(F60&gt;=146.6,F60&lt;=146.999999), F60-0.6, IF(AND(F60&gt;=147,F60&lt;=147.4), F60+0.6, IF(AND(F60&gt;=147.6,F60&lt;=148), F60-0.6, IF(AND(F60&gt;=442,F60&lt;=445), F60+5, F60)))))), "")</f>
        <v>147.75</v>
      </c>
      <c r="J60" s="2" t="str">
        <f t="shared" ref="J60:J61" si="22">IF(I60, "W", "")</f>
        <v>W</v>
      </c>
      <c r="K60" s="7">
        <v>88.5</v>
      </c>
      <c r="L60" s="40" t="s">
        <v>46</v>
      </c>
      <c r="M60" s="2" t="s">
        <v>256</v>
      </c>
      <c r="N60" s="2" t="s">
        <v>257</v>
      </c>
    </row>
    <row r="61">
      <c r="A61" s="71"/>
      <c r="B61" s="2" t="s">
        <v>37</v>
      </c>
      <c r="C61" s="2" t="s">
        <v>258</v>
      </c>
      <c r="D61" s="26" t="s">
        <v>259</v>
      </c>
      <c r="E61" s="41" t="s">
        <v>107</v>
      </c>
      <c r="F61" s="44">
        <v>444.15</v>
      </c>
      <c r="G61" t="str">
        <f t="shared" si="20"/>
        <v>W</v>
      </c>
      <c r="I61" s="10">
        <f t="shared" si="21"/>
        <v>449.15</v>
      </c>
      <c r="J61" s="2" t="str">
        <f t="shared" si="22"/>
        <v>W</v>
      </c>
      <c r="K61" s="7">
        <v>88.5</v>
      </c>
      <c r="L61" s="40" t="s">
        <v>46</v>
      </c>
      <c r="M61" s="2" t="s">
        <v>256</v>
      </c>
      <c r="N61" s="2" t="s">
        <v>257</v>
      </c>
    </row>
    <row r="62">
      <c r="A62" s="16"/>
      <c r="B62" s="17" t="s">
        <v>260</v>
      </c>
      <c r="C62" s="18"/>
      <c r="D62" s="19"/>
      <c r="E62" s="20"/>
      <c r="F62" s="18"/>
      <c r="G62" s="22"/>
      <c r="H62" s="22"/>
      <c r="I62" s="22"/>
      <c r="J62" s="18"/>
      <c r="K62" s="23"/>
      <c r="L62" s="24"/>
      <c r="M62" s="18"/>
      <c r="N62" s="18"/>
    </row>
    <row r="63">
      <c r="A63" s="25"/>
      <c r="B63" s="2" t="s">
        <v>37</v>
      </c>
      <c r="C63" s="2" t="s">
        <v>261</v>
      </c>
      <c r="D63" s="26" t="s">
        <v>262</v>
      </c>
      <c r="E63" s="41" t="s">
        <v>40</v>
      </c>
      <c r="F63" s="44">
        <v>146.625</v>
      </c>
      <c r="G63" t="str">
        <f>IF(F63, "W", "")</f>
        <v>W</v>
      </c>
      <c r="I63" s="10">
        <f>IF(F63, IF(AND(F63&gt;=145.1,F63&lt;=145.5), F63-0.6, IF(AND(F63&gt;=146,F63&lt;=146.4), F63+0.6, IF(AND(F63&gt;=146.6,F63&lt;=146.999999), F63-0.6, IF(AND(F63&gt;=147,F63&lt;=147.4), F63+0.6, IF(AND(F63&gt;=147.6,F63&lt;=148), F63-0.6, IF(AND(F63&gt;=442,F63&lt;=445), F63+5, F63)))))), "")</f>
        <v>146.025</v>
      </c>
      <c r="J63" s="2" t="str">
        <f>IF(I63, "W", "")</f>
        <v>W</v>
      </c>
      <c r="K63" s="7">
        <v>85.4</v>
      </c>
      <c r="L63" s="40" t="s">
        <v>46</v>
      </c>
      <c r="M63" s="2" t="s">
        <v>263</v>
      </c>
      <c r="N63" s="2" t="s">
        <v>264</v>
      </c>
    </row>
    <row r="64">
      <c r="A64" s="25"/>
      <c r="B64" s="2"/>
      <c r="C64" s="2"/>
      <c r="D64" s="26"/>
      <c r="E64" s="41"/>
      <c r="F64" s="5"/>
      <c r="J64" s="2"/>
      <c r="K64" s="7"/>
      <c r="L64" s="40"/>
      <c r="M64" s="2"/>
      <c r="N64" s="2"/>
    </row>
    <row r="65">
      <c r="A65" s="16"/>
      <c r="B65" s="17" t="s">
        <v>265</v>
      </c>
      <c r="C65" s="18"/>
      <c r="D65" s="19"/>
      <c r="E65" s="20"/>
      <c r="F65" s="18"/>
      <c r="G65" s="22"/>
      <c r="H65" s="22"/>
      <c r="I65" s="22"/>
      <c r="J65" s="18"/>
      <c r="K65" s="23"/>
      <c r="L65" s="24"/>
      <c r="M65" s="18"/>
      <c r="N65" s="18"/>
    </row>
    <row r="66">
      <c r="A66" s="25"/>
      <c r="B66" s="2" t="s">
        <v>37</v>
      </c>
      <c r="C66" s="2" t="s">
        <v>266</v>
      </c>
      <c r="D66" s="26" t="s">
        <v>267</v>
      </c>
      <c r="E66" s="41" t="s">
        <v>40</v>
      </c>
      <c r="F66" s="44">
        <v>146.865</v>
      </c>
      <c r="G66" t="str">
        <f>IF(F66, "W", "")</f>
        <v>W</v>
      </c>
      <c r="I66" s="10">
        <f>IF(F66, IF(AND(F66&gt;=145.1,F66&lt;=145.5), F66-0.6, IF(AND(F66&gt;=146,F66&lt;=146.4), F66+0.6, IF(AND(F66&gt;=146.6,F66&lt;=146.999999), F66-0.6, IF(AND(F66&gt;=147,F66&lt;=147.4), F66+0.6, IF(AND(F66&gt;=147.6,F66&lt;=148), F66-0.6, IF(AND(F66&gt;=442,F66&lt;=445), F66+5, F66)))))), "")</f>
        <v>146.265</v>
      </c>
      <c r="J66" s="2" t="str">
        <f>IF(I66, "W", "")</f>
        <v>W</v>
      </c>
      <c r="K66" s="7">
        <v>110.9</v>
      </c>
      <c r="L66" s="40" t="s">
        <v>46</v>
      </c>
      <c r="M66" s="2" t="s">
        <v>268</v>
      </c>
      <c r="N66" s="2" t="s">
        <v>269</v>
      </c>
    </row>
    <row r="67">
      <c r="A67" s="25"/>
      <c r="B67" s="2"/>
      <c r="C67" s="2"/>
      <c r="D67" s="26"/>
      <c r="E67" s="41"/>
      <c r="F67" s="5"/>
      <c r="G67" s="2"/>
      <c r="J67" s="2"/>
      <c r="K67" s="7"/>
      <c r="L67" s="40"/>
      <c r="M67" s="2"/>
      <c r="N67" s="2"/>
    </row>
    <row r="68">
      <c r="A68" s="16"/>
      <c r="B68" s="17" t="s">
        <v>270</v>
      </c>
      <c r="C68" s="18"/>
      <c r="D68" s="19"/>
      <c r="E68" s="20"/>
      <c r="F68" s="21"/>
      <c r="G68" s="22"/>
      <c r="H68" s="22"/>
      <c r="I68" s="22"/>
      <c r="J68" s="18"/>
      <c r="K68" s="23"/>
      <c r="L68" s="24"/>
      <c r="M68" s="18"/>
      <c r="N68" s="18"/>
    </row>
    <row r="69">
      <c r="A69" s="25"/>
      <c r="B69" s="2" t="s">
        <v>37</v>
      </c>
      <c r="C69" s="2" t="s">
        <v>271</v>
      </c>
      <c r="D69" s="26" t="s">
        <v>272</v>
      </c>
      <c r="E69" s="41" t="s">
        <v>40</v>
      </c>
      <c r="F69" s="44">
        <v>147.21</v>
      </c>
      <c r="G69" t="str">
        <f t="shared" ref="G69:G73" si="23">IF(F69, "W", "")</f>
        <v>W</v>
      </c>
      <c r="I69" s="10">
        <f t="shared" ref="I69:I72" si="24">IF(F69, IF(AND(F69&gt;=145.1,F69&lt;=145.5), F69-0.6, IF(AND(F69&gt;=146,F69&lt;=146.4), F69+0.6, IF(AND(F69&gt;=146.6,F69&lt;=146.999999), F69-0.6, IF(AND(F69&gt;=147,F69&lt;=147.4), F69+0.6, IF(AND(F69&gt;=147.6,F69&lt;=148), F69-0.6, IF(AND(F69&gt;=442,F69&lt;=445), F69+5, F69)))))), "")</f>
        <v>147.81</v>
      </c>
      <c r="J69" s="2" t="str">
        <f t="shared" ref="J69:J73" si="25">IF(I69, "W", "")</f>
        <v>W</v>
      </c>
      <c r="K69" s="7">
        <v>110.9</v>
      </c>
      <c r="L69" s="40" t="s">
        <v>46</v>
      </c>
      <c r="M69" s="2" t="s">
        <v>273</v>
      </c>
      <c r="N69" s="2" t="s">
        <v>274</v>
      </c>
    </row>
    <row r="70">
      <c r="A70" s="25"/>
      <c r="B70" s="2" t="s">
        <v>37</v>
      </c>
      <c r="C70" s="2" t="s">
        <v>275</v>
      </c>
      <c r="D70" s="26" t="s">
        <v>276</v>
      </c>
      <c r="E70" s="41" t="s">
        <v>40</v>
      </c>
      <c r="F70" s="44">
        <v>147.255</v>
      </c>
      <c r="G70" t="str">
        <f t="shared" si="23"/>
        <v>W</v>
      </c>
      <c r="I70" s="10">
        <f t="shared" si="24"/>
        <v>147.855</v>
      </c>
      <c r="J70" s="2" t="str">
        <f t="shared" si="25"/>
        <v>W</v>
      </c>
      <c r="K70" s="7">
        <v>110.9</v>
      </c>
      <c r="L70" s="40" t="s">
        <v>46</v>
      </c>
      <c r="M70" s="2" t="s">
        <v>273</v>
      </c>
      <c r="N70" s="2" t="s">
        <v>274</v>
      </c>
    </row>
    <row r="71">
      <c r="A71" s="25"/>
      <c r="B71" s="2" t="s">
        <v>37</v>
      </c>
      <c r="C71" s="2" t="s">
        <v>277</v>
      </c>
      <c r="D71" s="26" t="s">
        <v>278</v>
      </c>
      <c r="E71" s="41" t="s">
        <v>40</v>
      </c>
      <c r="F71" s="44">
        <v>147.165</v>
      </c>
      <c r="G71" t="str">
        <f t="shared" si="23"/>
        <v>W</v>
      </c>
      <c r="I71" s="10">
        <f t="shared" si="24"/>
        <v>147.765</v>
      </c>
      <c r="J71" s="2" t="str">
        <f t="shared" si="25"/>
        <v>W</v>
      </c>
      <c r="K71" s="7">
        <v>110.9</v>
      </c>
      <c r="L71" s="40" t="s">
        <v>46</v>
      </c>
      <c r="M71" s="2" t="s">
        <v>273</v>
      </c>
      <c r="N71" s="2" t="s">
        <v>274</v>
      </c>
    </row>
    <row r="72">
      <c r="A72" s="25"/>
      <c r="B72" s="2" t="s">
        <v>37</v>
      </c>
      <c r="C72" s="2" t="s">
        <v>279</v>
      </c>
      <c r="D72" s="26" t="s">
        <v>280</v>
      </c>
      <c r="E72" s="41" t="s">
        <v>107</v>
      </c>
      <c r="F72" s="44">
        <v>444.65</v>
      </c>
      <c r="G72" t="str">
        <f t="shared" si="23"/>
        <v>W</v>
      </c>
      <c r="I72" s="10">
        <f t="shared" si="24"/>
        <v>449.65</v>
      </c>
      <c r="J72" s="2" t="str">
        <f t="shared" si="25"/>
        <v>W</v>
      </c>
      <c r="K72" s="7">
        <v>131.8</v>
      </c>
      <c r="L72" s="40" t="s">
        <v>46</v>
      </c>
      <c r="M72" s="2" t="s">
        <v>273</v>
      </c>
      <c r="N72" s="2" t="s">
        <v>274</v>
      </c>
    </row>
    <row r="73">
      <c r="A73" s="25"/>
      <c r="B73" s="2" t="s">
        <v>37</v>
      </c>
      <c r="C73" s="2" t="s">
        <v>281</v>
      </c>
      <c r="D73" s="67" t="s">
        <v>282</v>
      </c>
      <c r="E73" s="41" t="s">
        <v>64</v>
      </c>
      <c r="F73" s="44">
        <v>224.5</v>
      </c>
      <c r="G73" t="str">
        <f t="shared" si="23"/>
        <v>W</v>
      </c>
      <c r="H73" s="5"/>
      <c r="I73" s="5">
        <v>222.9</v>
      </c>
      <c r="J73" s="2" t="str">
        <f t="shared" si="25"/>
        <v>W</v>
      </c>
      <c r="K73" s="7">
        <v>141.3</v>
      </c>
      <c r="L73" s="40" t="s">
        <v>46</v>
      </c>
      <c r="M73" s="2" t="s">
        <v>273</v>
      </c>
      <c r="N73" s="2" t="s">
        <v>274</v>
      </c>
    </row>
    <row r="74">
      <c r="A74" s="16"/>
      <c r="B74" s="17" t="s">
        <v>283</v>
      </c>
      <c r="C74" s="18"/>
      <c r="D74" s="19"/>
      <c r="E74" s="20"/>
      <c r="F74" s="21"/>
      <c r="G74" s="22"/>
      <c r="H74" s="22"/>
      <c r="I74" s="22"/>
      <c r="J74" s="18"/>
      <c r="K74" s="23"/>
      <c r="L74" s="24"/>
      <c r="M74" s="18"/>
      <c r="N74" s="18"/>
    </row>
    <row r="75">
      <c r="A75" s="25"/>
      <c r="B75" s="2" t="s">
        <v>37</v>
      </c>
      <c r="C75" s="2" t="s">
        <v>284</v>
      </c>
      <c r="D75" s="26" t="s">
        <v>285</v>
      </c>
      <c r="E75" s="41" t="s">
        <v>40</v>
      </c>
      <c r="F75" s="44">
        <v>146.625</v>
      </c>
      <c r="G75" t="str">
        <f t="shared" ref="G75:G78" si="26">IF(F75, "W", "")</f>
        <v>W</v>
      </c>
      <c r="I75" s="10">
        <f t="shared" ref="I75:I80" si="27">IF(F75, IF(AND(F75&gt;=145.1,F75&lt;=145.5), F75-0.6, IF(AND(F75&gt;=146,F75&lt;=146.4), F75+0.6, IF(AND(F75&gt;=146.6,F75&lt;=146.999999), F75-0.6, IF(AND(F75&gt;=147,F75&lt;=147.4), F75+0.6, IF(AND(F75&gt;=147.6,F75&lt;=148), F75-0.6, IF(AND(F75&gt;=442,F75&lt;=445), F75+5, F75)))))), "")</f>
        <v>146.025</v>
      </c>
      <c r="J75" s="2" t="str">
        <f t="shared" ref="J75:J80" si="28">IF(I75, "W", "")</f>
        <v>W</v>
      </c>
      <c r="K75" s="7">
        <v>110.9</v>
      </c>
      <c r="L75" s="40" t="s">
        <v>46</v>
      </c>
      <c r="M75" s="2" t="s">
        <v>286</v>
      </c>
      <c r="N75" s="2" t="s">
        <v>283</v>
      </c>
    </row>
    <row r="76">
      <c r="A76" s="25"/>
      <c r="B76" s="2" t="s">
        <v>37</v>
      </c>
      <c r="C76" s="2" t="s">
        <v>287</v>
      </c>
      <c r="D76" s="26" t="s">
        <v>288</v>
      </c>
      <c r="E76" s="41" t="s">
        <v>40</v>
      </c>
      <c r="F76" s="44">
        <v>146.7</v>
      </c>
      <c r="G76" t="str">
        <f t="shared" si="26"/>
        <v>W</v>
      </c>
      <c r="I76" s="10">
        <f t="shared" si="27"/>
        <v>146.1</v>
      </c>
      <c r="J76" s="2" t="str">
        <f t="shared" si="28"/>
        <v>W</v>
      </c>
      <c r="K76" s="7">
        <v>110.9</v>
      </c>
      <c r="L76" s="40" t="s">
        <v>46</v>
      </c>
      <c r="M76" s="2" t="s">
        <v>135</v>
      </c>
      <c r="N76" s="2" t="s">
        <v>289</v>
      </c>
    </row>
    <row r="77">
      <c r="A77" s="25"/>
      <c r="B77" s="2" t="s">
        <v>37</v>
      </c>
      <c r="C77" s="2" t="s">
        <v>290</v>
      </c>
      <c r="D77" s="26" t="s">
        <v>291</v>
      </c>
      <c r="E77" s="41" t="s">
        <v>40</v>
      </c>
      <c r="F77" s="44">
        <v>147.15</v>
      </c>
      <c r="G77" t="str">
        <f t="shared" si="26"/>
        <v>W</v>
      </c>
      <c r="I77" s="10">
        <f t="shared" si="27"/>
        <v>147.75</v>
      </c>
      <c r="J77" s="2" t="str">
        <f t="shared" si="28"/>
        <v>W</v>
      </c>
      <c r="K77" s="7">
        <v>110.9</v>
      </c>
      <c r="L77" s="40" t="s">
        <v>46</v>
      </c>
      <c r="M77" s="2" t="s">
        <v>292</v>
      </c>
      <c r="N77" s="2" t="s">
        <v>293</v>
      </c>
    </row>
    <row r="78">
      <c r="A78" s="25"/>
      <c r="B78" s="2" t="s">
        <v>55</v>
      </c>
      <c r="C78" s="2" t="s">
        <v>294</v>
      </c>
      <c r="D78" s="26" t="s">
        <v>295</v>
      </c>
      <c r="E78" s="41" t="s">
        <v>102</v>
      </c>
      <c r="F78" s="44">
        <v>444.125</v>
      </c>
      <c r="G78" t="str">
        <f t="shared" si="26"/>
        <v>W</v>
      </c>
      <c r="I78" s="10">
        <f t="shared" si="27"/>
        <v>449.125</v>
      </c>
      <c r="J78" s="2" t="str">
        <f t="shared" si="28"/>
        <v>W</v>
      </c>
      <c r="K78" s="7">
        <v>131.8</v>
      </c>
      <c r="L78" s="40" t="s">
        <v>46</v>
      </c>
      <c r="M78" s="2" t="s">
        <v>296</v>
      </c>
      <c r="N78" s="2" t="s">
        <v>297</v>
      </c>
    </row>
    <row r="79">
      <c r="A79" s="25"/>
      <c r="B79" s="2" t="s">
        <v>55</v>
      </c>
      <c r="C79" s="2" t="s">
        <v>298</v>
      </c>
      <c r="D79" s="67" t="s">
        <v>299</v>
      </c>
      <c r="E79" s="41" t="s">
        <v>58</v>
      </c>
      <c r="F79" s="2">
        <v>443.9875</v>
      </c>
      <c r="G79" s="2" t="s">
        <v>41</v>
      </c>
      <c r="I79">
        <f t="shared" si="27"/>
        <v>448.9875</v>
      </c>
      <c r="J79" s="2" t="str">
        <f t="shared" si="28"/>
        <v>W</v>
      </c>
      <c r="K79" s="7">
        <v>162.2</v>
      </c>
      <c r="L79" s="40" t="s">
        <v>46</v>
      </c>
      <c r="M79" s="2" t="s">
        <v>59</v>
      </c>
      <c r="N79" s="2" t="s">
        <v>60</v>
      </c>
    </row>
    <row r="80">
      <c r="A80" s="25"/>
      <c r="B80" s="2" t="s">
        <v>37</v>
      </c>
      <c r="C80" s="2" t="s">
        <v>300</v>
      </c>
      <c r="D80" s="26" t="s">
        <v>301</v>
      </c>
      <c r="E80" s="41" t="s">
        <v>40</v>
      </c>
      <c r="F80" s="44">
        <v>145.23</v>
      </c>
      <c r="G80" s="2" t="s">
        <v>41</v>
      </c>
      <c r="I80" s="10">
        <f t="shared" si="27"/>
        <v>144.63</v>
      </c>
      <c r="J80" s="2" t="str">
        <f t="shared" si="28"/>
        <v>W</v>
      </c>
      <c r="K80" s="7">
        <v>110.9</v>
      </c>
      <c r="L80" s="40" t="s">
        <v>46</v>
      </c>
      <c r="M80" s="2" t="s">
        <v>302</v>
      </c>
      <c r="N80" s="2" t="s">
        <v>303</v>
      </c>
    </row>
    <row r="81">
      <c r="A81" s="16"/>
      <c r="B81" s="17" t="s">
        <v>304</v>
      </c>
      <c r="C81" s="18"/>
      <c r="D81" s="19"/>
      <c r="E81" s="20"/>
      <c r="F81" s="21"/>
      <c r="G81" s="22"/>
      <c r="H81" s="22"/>
      <c r="I81" s="22"/>
      <c r="J81" s="18"/>
      <c r="K81" s="23"/>
      <c r="L81" s="24"/>
      <c r="M81" s="18"/>
      <c r="N81" s="18"/>
    </row>
    <row r="82">
      <c r="A82" s="25"/>
      <c r="B82" s="2" t="s">
        <v>37</v>
      </c>
      <c r="C82" s="2" t="s">
        <v>305</v>
      </c>
      <c r="D82" s="26" t="s">
        <v>306</v>
      </c>
      <c r="E82" s="41" t="s">
        <v>40</v>
      </c>
      <c r="F82" s="44">
        <v>147.375</v>
      </c>
      <c r="G82" t="str">
        <f t="shared" ref="G82:G86" si="29">IF(F82, "W", "")</f>
        <v>W</v>
      </c>
      <c r="I82" s="10">
        <f t="shared" ref="I82:I86" si="30">IF(F82, IF(AND(F82&gt;=145.1,F82&lt;=145.5), F82-0.6, IF(AND(F82&gt;=146,F82&lt;=146.4), F82+0.6, IF(AND(F82&gt;=146.6,F82&lt;=146.999999), F82-0.6, IF(AND(F82&gt;=147,F82&lt;=147.4), F82+0.6, IF(AND(F82&gt;=147.6,F82&lt;=148), F82-0.6, IF(AND(F82&gt;=442,F82&lt;=445), F82+5, F82)))))), "")</f>
        <v>147.975</v>
      </c>
      <c r="J82" s="2" t="str">
        <f t="shared" ref="J82:J86" si="31">IF(I82, "W", "")</f>
        <v>W</v>
      </c>
      <c r="K82" s="7">
        <v>103.5</v>
      </c>
      <c r="L82" s="40" t="s">
        <v>46</v>
      </c>
      <c r="M82" s="2" t="s">
        <v>307</v>
      </c>
      <c r="N82" s="2" t="s">
        <v>308</v>
      </c>
    </row>
    <row r="83">
      <c r="A83" s="25"/>
      <c r="B83" s="2" t="s">
        <v>37</v>
      </c>
      <c r="C83" s="2" t="s">
        <v>309</v>
      </c>
      <c r="D83" s="26" t="s">
        <v>310</v>
      </c>
      <c r="E83" s="41" t="s">
        <v>40</v>
      </c>
      <c r="F83" s="44">
        <v>146.61</v>
      </c>
      <c r="G83" t="str">
        <f t="shared" si="29"/>
        <v>W</v>
      </c>
      <c r="I83" s="10">
        <f t="shared" si="30"/>
        <v>146.01</v>
      </c>
      <c r="J83" s="2" t="str">
        <f t="shared" si="31"/>
        <v>W</v>
      </c>
      <c r="K83" s="7">
        <v>103.5</v>
      </c>
      <c r="L83" s="40" t="s">
        <v>46</v>
      </c>
      <c r="M83" s="2" t="s">
        <v>311</v>
      </c>
      <c r="N83" s="2" t="s">
        <v>312</v>
      </c>
    </row>
    <row r="84">
      <c r="A84" s="25"/>
      <c r="B84" s="2" t="s">
        <v>37</v>
      </c>
      <c r="C84" s="2" t="s">
        <v>313</v>
      </c>
      <c r="D84" s="26" t="s">
        <v>314</v>
      </c>
      <c r="E84" s="41" t="s">
        <v>40</v>
      </c>
      <c r="F84" s="44">
        <v>147.27</v>
      </c>
      <c r="G84" t="str">
        <f t="shared" si="29"/>
        <v>W</v>
      </c>
      <c r="I84" s="10">
        <f t="shared" si="30"/>
        <v>147.87</v>
      </c>
      <c r="J84" s="2" t="str">
        <f t="shared" si="31"/>
        <v>W</v>
      </c>
      <c r="K84" s="7">
        <v>103.5</v>
      </c>
      <c r="L84" s="40" t="s">
        <v>46</v>
      </c>
      <c r="M84" s="2" t="s">
        <v>315</v>
      </c>
      <c r="N84" s="2" t="s">
        <v>316</v>
      </c>
    </row>
    <row r="85">
      <c r="A85" s="25"/>
      <c r="B85" s="2" t="s">
        <v>37</v>
      </c>
      <c r="C85" s="2" t="s">
        <v>317</v>
      </c>
      <c r="D85" s="26" t="s">
        <v>318</v>
      </c>
      <c r="E85" s="41" t="s">
        <v>40</v>
      </c>
      <c r="F85" s="44">
        <v>147.345</v>
      </c>
      <c r="G85" t="str">
        <f t="shared" si="29"/>
        <v>W</v>
      </c>
      <c r="I85" s="10">
        <f t="shared" si="30"/>
        <v>147.945</v>
      </c>
      <c r="J85" s="2" t="str">
        <f t="shared" si="31"/>
        <v>W</v>
      </c>
      <c r="K85" s="7">
        <v>103.5</v>
      </c>
      <c r="L85" s="40" t="s">
        <v>46</v>
      </c>
      <c r="M85" s="2" t="s">
        <v>319</v>
      </c>
      <c r="N85" s="2" t="s">
        <v>312</v>
      </c>
    </row>
    <row r="86">
      <c r="A86" s="25"/>
      <c r="B86" s="2" t="s">
        <v>37</v>
      </c>
      <c r="C86" s="2" t="s">
        <v>320</v>
      </c>
      <c r="D86" s="26" t="s">
        <v>321</v>
      </c>
      <c r="E86" s="41" t="s">
        <v>40</v>
      </c>
      <c r="F86" s="44">
        <v>146.94</v>
      </c>
      <c r="G86" t="str">
        <f t="shared" si="29"/>
        <v>W</v>
      </c>
      <c r="I86" s="10">
        <f t="shared" si="30"/>
        <v>146.34</v>
      </c>
      <c r="J86" s="2" t="str">
        <f t="shared" si="31"/>
        <v>W</v>
      </c>
      <c r="K86" s="7">
        <v>103.5</v>
      </c>
      <c r="L86" s="40" t="s">
        <v>46</v>
      </c>
      <c r="M86" s="2" t="s">
        <v>307</v>
      </c>
      <c r="N86" s="2" t="s">
        <v>312</v>
      </c>
    </row>
    <row r="87">
      <c r="A87" s="16"/>
      <c r="B87" s="17" t="s">
        <v>322</v>
      </c>
      <c r="C87" s="18"/>
      <c r="D87" s="19"/>
      <c r="E87" s="20"/>
      <c r="F87" s="21"/>
      <c r="G87" s="22"/>
      <c r="H87" s="22"/>
      <c r="I87" s="22"/>
      <c r="J87" s="18"/>
      <c r="K87" s="23"/>
      <c r="L87" s="24"/>
      <c r="M87" s="18"/>
      <c r="N87" s="18"/>
    </row>
    <row r="88">
      <c r="A88" s="25"/>
      <c r="B88" s="2" t="s">
        <v>55</v>
      </c>
      <c r="C88" s="2" t="s">
        <v>323</v>
      </c>
      <c r="D88" s="26" t="s">
        <v>324</v>
      </c>
      <c r="E88" s="41" t="s">
        <v>107</v>
      </c>
      <c r="F88" s="44">
        <v>449.7375</v>
      </c>
      <c r="G88" s="2" t="s">
        <v>41</v>
      </c>
      <c r="I88" s="2">
        <v>444.7375</v>
      </c>
      <c r="J88" s="2" t="s">
        <v>41</v>
      </c>
      <c r="K88" s="7">
        <v>123.0</v>
      </c>
      <c r="L88" s="40" t="s">
        <v>46</v>
      </c>
      <c r="M88" s="2" t="s">
        <v>325</v>
      </c>
      <c r="N88" s="2" t="s">
        <v>326</v>
      </c>
    </row>
    <row r="89">
      <c r="A89" s="25"/>
      <c r="B89" s="2" t="s">
        <v>37</v>
      </c>
      <c r="C89" s="2" t="s">
        <v>327</v>
      </c>
      <c r="D89" s="26" t="s">
        <v>328</v>
      </c>
      <c r="E89" s="41" t="s">
        <v>40</v>
      </c>
      <c r="F89" s="44">
        <v>146.895</v>
      </c>
      <c r="G89" t="str">
        <f t="shared" ref="G89:G90" si="32">IF(F89, "W", "")</f>
        <v>W</v>
      </c>
      <c r="I89" s="10">
        <f t="shared" ref="I89:I90" si="33">IF(F89, IF(AND(F89&gt;=145.1,F89&lt;=145.5), F89-0.6, IF(AND(F89&gt;=146,F89&lt;=146.4), F89+0.6, IF(AND(F89&gt;=146.6,F89&lt;=146.999999), F89-0.6, IF(AND(F89&gt;=147,F89&lt;=147.4), F89+0.6, IF(AND(F89&gt;=147.6,F89&lt;=148), F89-0.6, IF(AND(F89&gt;=442,F89&lt;=445), F89+5, F89)))))), "")</f>
        <v>146.295</v>
      </c>
      <c r="J89" s="2" t="str">
        <f t="shared" ref="J89:J90" si="34">IF(I89, "W", "")</f>
        <v>W</v>
      </c>
      <c r="K89" s="7">
        <v>71.9</v>
      </c>
      <c r="L89" s="40" t="s">
        <v>46</v>
      </c>
      <c r="M89" s="2" t="s">
        <v>329</v>
      </c>
      <c r="N89" s="2" t="s">
        <v>330</v>
      </c>
    </row>
    <row r="90">
      <c r="A90" s="25"/>
      <c r="B90" s="2" t="s">
        <v>37</v>
      </c>
      <c r="C90" s="2" t="s">
        <v>331</v>
      </c>
      <c r="D90" s="26" t="s">
        <v>332</v>
      </c>
      <c r="E90" s="41" t="s">
        <v>40</v>
      </c>
      <c r="F90" s="44">
        <v>147.3</v>
      </c>
      <c r="G90" t="str">
        <f t="shared" si="32"/>
        <v>W</v>
      </c>
      <c r="I90" s="10">
        <f t="shared" si="33"/>
        <v>147.9</v>
      </c>
      <c r="J90" s="2" t="str">
        <f t="shared" si="34"/>
        <v>W</v>
      </c>
      <c r="K90" s="7">
        <v>250.3</v>
      </c>
      <c r="L90" s="40" t="s">
        <v>46</v>
      </c>
      <c r="M90" s="2" t="s">
        <v>329</v>
      </c>
      <c r="N90" s="2" t="s">
        <v>326</v>
      </c>
    </row>
    <row r="91">
      <c r="A91" s="16"/>
      <c r="B91" s="17" t="s">
        <v>333</v>
      </c>
      <c r="C91" s="18"/>
      <c r="D91" s="19"/>
      <c r="E91" s="20"/>
      <c r="F91" s="21"/>
      <c r="G91" s="22"/>
      <c r="H91" s="22"/>
      <c r="I91" s="22"/>
      <c r="J91" s="18"/>
      <c r="K91" s="23"/>
      <c r="L91" s="24"/>
      <c r="M91" s="18"/>
      <c r="N91" s="18"/>
    </row>
    <row r="92">
      <c r="A92" s="25"/>
      <c r="B92" s="2" t="s">
        <v>37</v>
      </c>
      <c r="C92" s="2" t="s">
        <v>334</v>
      </c>
      <c r="D92" s="26" t="s">
        <v>335</v>
      </c>
      <c r="E92" s="41" t="s">
        <v>84</v>
      </c>
      <c r="F92" s="44">
        <v>147.03</v>
      </c>
      <c r="G92" t="str">
        <f t="shared" ref="G92:G94" si="35">IF(F92, "W", "")</f>
        <v>W</v>
      </c>
      <c r="I92" s="10">
        <f t="shared" ref="I92:I101" si="36">IF(F92, IF(AND(F92&gt;=145.1,F92&lt;=145.5), F92-0.6, IF(AND(F92&gt;=146,F92&lt;=146.4), F92+0.6, IF(AND(F92&gt;=146.6,F92&lt;=146.999999), F92-0.6, IF(AND(F92&gt;=147,F92&lt;=147.4), F92+0.6, IF(AND(F92&gt;=147.6,F92&lt;=148), F92-0.6, IF(AND(F92&gt;=442,F92&lt;=445), F92+5, F92)))))), "")</f>
        <v>147.63</v>
      </c>
      <c r="J92" s="2" t="str">
        <f t="shared" ref="J92:J94" si="37">IF(I92, "W", "")</f>
        <v>W</v>
      </c>
      <c r="K92" s="7">
        <v>141.3</v>
      </c>
      <c r="L92" s="40" t="s">
        <v>46</v>
      </c>
      <c r="M92" s="2" t="s">
        <v>336</v>
      </c>
      <c r="N92" s="2" t="s">
        <v>337</v>
      </c>
    </row>
    <row r="93">
      <c r="A93" s="25"/>
      <c r="B93" s="2" t="s">
        <v>37</v>
      </c>
      <c r="C93" s="2" t="s">
        <v>338</v>
      </c>
      <c r="D93" s="26" t="s">
        <v>339</v>
      </c>
      <c r="E93" s="41" t="s">
        <v>84</v>
      </c>
      <c r="F93" s="44">
        <v>147.03</v>
      </c>
      <c r="G93" t="str">
        <f t="shared" si="35"/>
        <v>W</v>
      </c>
      <c r="I93" s="10">
        <f t="shared" si="36"/>
        <v>147.63</v>
      </c>
      <c r="J93" s="2" t="str">
        <f t="shared" si="37"/>
        <v>W</v>
      </c>
      <c r="K93" s="7">
        <v>88.5</v>
      </c>
      <c r="L93" s="40" t="s">
        <v>46</v>
      </c>
      <c r="M93" s="2" t="s">
        <v>336</v>
      </c>
      <c r="N93" s="2" t="s">
        <v>340</v>
      </c>
    </row>
    <row r="94">
      <c r="A94" s="25"/>
      <c r="B94" s="2" t="s">
        <v>37</v>
      </c>
      <c r="C94" s="2" t="s">
        <v>341</v>
      </c>
      <c r="D94" s="26" t="s">
        <v>342</v>
      </c>
      <c r="E94" s="41" t="s">
        <v>84</v>
      </c>
      <c r="F94" s="44">
        <v>147.03</v>
      </c>
      <c r="G94" t="str">
        <f t="shared" si="35"/>
        <v>W</v>
      </c>
      <c r="I94" s="10">
        <f t="shared" si="36"/>
        <v>147.63</v>
      </c>
      <c r="J94" s="2" t="str">
        <f t="shared" si="37"/>
        <v>W</v>
      </c>
      <c r="K94" s="7">
        <v>131.8</v>
      </c>
      <c r="L94" s="40" t="s">
        <v>46</v>
      </c>
      <c r="M94" s="2" t="s">
        <v>336</v>
      </c>
      <c r="N94" s="2" t="s">
        <v>343</v>
      </c>
    </row>
    <row r="95">
      <c r="A95" s="25"/>
      <c r="B95" s="2" t="s">
        <v>55</v>
      </c>
      <c r="C95" s="2" t="s">
        <v>344</v>
      </c>
      <c r="D95" s="26" t="s">
        <v>345</v>
      </c>
      <c r="E95" s="41" t="s">
        <v>107</v>
      </c>
      <c r="F95" s="44">
        <v>444.925</v>
      </c>
      <c r="G95" s="2" t="s">
        <v>41</v>
      </c>
      <c r="I95" s="10">
        <f t="shared" si="36"/>
        <v>449.925</v>
      </c>
      <c r="J95" s="2" t="s">
        <v>41</v>
      </c>
      <c r="K95" s="7">
        <v>131.8</v>
      </c>
      <c r="L95" s="40" t="s">
        <v>46</v>
      </c>
      <c r="M95" s="2" t="s">
        <v>336</v>
      </c>
      <c r="N95" s="2" t="s">
        <v>346</v>
      </c>
    </row>
    <row r="96">
      <c r="A96" s="25"/>
      <c r="B96" s="2" t="s">
        <v>37</v>
      </c>
      <c r="C96" s="2" t="s">
        <v>347</v>
      </c>
      <c r="D96" s="67" t="s">
        <v>348</v>
      </c>
      <c r="E96" s="41" t="s">
        <v>40</v>
      </c>
      <c r="F96" s="44">
        <v>145.19</v>
      </c>
      <c r="G96" t="str">
        <f t="shared" ref="G96:G98" si="38">IF(F96, "W", "")</f>
        <v>W</v>
      </c>
      <c r="I96" s="10">
        <f t="shared" si="36"/>
        <v>144.59</v>
      </c>
      <c r="J96" s="2" t="str">
        <f t="shared" ref="J96:J101" si="39">IF(I96, "W", "")</f>
        <v>W</v>
      </c>
      <c r="K96" s="7">
        <v>110.9</v>
      </c>
      <c r="L96" s="40" t="s">
        <v>46</v>
      </c>
      <c r="M96" s="2" t="s">
        <v>349</v>
      </c>
      <c r="N96" s="2" t="s">
        <v>350</v>
      </c>
    </row>
    <row r="97">
      <c r="A97" s="25"/>
      <c r="B97" s="2" t="s">
        <v>55</v>
      </c>
      <c r="C97" s="2" t="s">
        <v>351</v>
      </c>
      <c r="D97" s="26" t="s">
        <v>352</v>
      </c>
      <c r="E97" s="41" t="s">
        <v>107</v>
      </c>
      <c r="F97" s="44">
        <v>444.275</v>
      </c>
      <c r="G97" t="str">
        <f t="shared" si="38"/>
        <v>W</v>
      </c>
      <c r="I97" s="10">
        <f t="shared" si="36"/>
        <v>449.275</v>
      </c>
      <c r="J97" s="2" t="str">
        <f t="shared" si="39"/>
        <v>W</v>
      </c>
      <c r="K97" s="7">
        <v>131.8</v>
      </c>
      <c r="L97" s="40" t="s">
        <v>46</v>
      </c>
      <c r="M97" s="2" t="s">
        <v>353</v>
      </c>
      <c r="N97" s="78" t="s">
        <v>354</v>
      </c>
    </row>
    <row r="98">
      <c r="A98" s="25"/>
      <c r="B98" s="2" t="s">
        <v>37</v>
      </c>
      <c r="C98" s="2" t="s">
        <v>355</v>
      </c>
      <c r="D98" s="67" t="s">
        <v>356</v>
      </c>
      <c r="E98" s="41" t="s">
        <v>40</v>
      </c>
      <c r="F98" s="44">
        <v>147.285</v>
      </c>
      <c r="G98" t="str">
        <f t="shared" si="38"/>
        <v>W</v>
      </c>
      <c r="I98" s="10">
        <f t="shared" si="36"/>
        <v>147.885</v>
      </c>
      <c r="J98" s="2" t="str">
        <f t="shared" si="39"/>
        <v>W</v>
      </c>
      <c r="K98" s="7">
        <v>110.9</v>
      </c>
      <c r="L98" s="40" t="s">
        <v>46</v>
      </c>
      <c r="M98" s="2" t="s">
        <v>336</v>
      </c>
      <c r="N98" s="2" t="s">
        <v>357</v>
      </c>
    </row>
    <row r="99">
      <c r="A99" s="25"/>
      <c r="B99" s="2" t="s">
        <v>55</v>
      </c>
      <c r="C99" s="2" t="s">
        <v>358</v>
      </c>
      <c r="D99" s="26" t="s">
        <v>359</v>
      </c>
      <c r="E99" s="41" t="s">
        <v>360</v>
      </c>
      <c r="F99" s="5">
        <v>443.025</v>
      </c>
      <c r="G99" s="2" t="s">
        <v>41</v>
      </c>
      <c r="I99" s="34">
        <f t="shared" si="36"/>
        <v>448.025</v>
      </c>
      <c r="J99" s="2" t="str">
        <f t="shared" si="39"/>
        <v>W</v>
      </c>
      <c r="K99" s="79">
        <v>131.8</v>
      </c>
      <c r="L99" s="40" t="s">
        <v>46</v>
      </c>
      <c r="M99" s="2" t="s">
        <v>361</v>
      </c>
      <c r="N99" s="2" t="s">
        <v>362</v>
      </c>
    </row>
    <row r="100">
      <c r="A100" s="25"/>
      <c r="B100" s="2" t="s">
        <v>37</v>
      </c>
      <c r="C100" s="2" t="s">
        <v>363</v>
      </c>
      <c r="D100" s="26" t="s">
        <v>364</v>
      </c>
      <c r="E100" s="41" t="s">
        <v>40</v>
      </c>
      <c r="F100" s="5">
        <v>145.29</v>
      </c>
      <c r="G100" s="2" t="s">
        <v>41</v>
      </c>
      <c r="I100" s="34">
        <f t="shared" si="36"/>
        <v>144.69</v>
      </c>
      <c r="J100" s="2" t="str">
        <f t="shared" si="39"/>
        <v>W</v>
      </c>
      <c r="K100" s="79">
        <v>110.9</v>
      </c>
      <c r="L100" s="40" t="s">
        <v>46</v>
      </c>
      <c r="M100" s="2" t="s">
        <v>124</v>
      </c>
      <c r="N100" s="2" t="s">
        <v>365</v>
      </c>
    </row>
    <row r="101">
      <c r="A101" s="25"/>
      <c r="B101" s="2" t="s">
        <v>55</v>
      </c>
      <c r="C101" s="2" t="s">
        <v>366</v>
      </c>
      <c r="D101" s="26" t="s">
        <v>367</v>
      </c>
      <c r="E101" s="41" t="s">
        <v>107</v>
      </c>
      <c r="F101" s="2">
        <v>444.6625</v>
      </c>
      <c r="G101" s="2" t="s">
        <v>41</v>
      </c>
      <c r="I101">
        <f t="shared" si="36"/>
        <v>449.6625</v>
      </c>
      <c r="J101" s="2" t="str">
        <f t="shared" si="39"/>
        <v>W</v>
      </c>
      <c r="K101" s="79"/>
      <c r="L101" s="40" t="s">
        <v>46</v>
      </c>
      <c r="M101" s="2" t="s">
        <v>368</v>
      </c>
      <c r="N101" s="2" t="s">
        <v>369</v>
      </c>
    </row>
    <row r="102">
      <c r="A102" s="25"/>
      <c r="B102" s="2" t="s">
        <v>215</v>
      </c>
      <c r="C102" s="2" t="s">
        <v>370</v>
      </c>
      <c r="D102" s="26" t="s">
        <v>371</v>
      </c>
      <c r="E102" s="41" t="s">
        <v>219</v>
      </c>
      <c r="F102" s="5">
        <v>51.62</v>
      </c>
      <c r="G102" s="2" t="s">
        <v>41</v>
      </c>
      <c r="H102" s="5"/>
      <c r="I102" s="5">
        <f>F102-0.5</f>
        <v>51.12</v>
      </c>
      <c r="J102" s="2" t="s">
        <v>41</v>
      </c>
      <c r="K102" s="4"/>
      <c r="L102" s="40" t="s">
        <v>46</v>
      </c>
      <c r="M102" s="2" t="s">
        <v>372</v>
      </c>
      <c r="N102" s="2" t="s">
        <v>373</v>
      </c>
    </row>
    <row r="103">
      <c r="A103" s="25"/>
      <c r="B103" s="2" t="s">
        <v>215</v>
      </c>
      <c r="C103" s="2" t="s">
        <v>374</v>
      </c>
      <c r="D103" s="26" t="s">
        <v>375</v>
      </c>
      <c r="E103" s="41" t="s">
        <v>376</v>
      </c>
      <c r="F103" s="5">
        <v>53.19</v>
      </c>
      <c r="G103" s="2" t="s">
        <v>41</v>
      </c>
      <c r="H103" s="5"/>
      <c r="I103" s="5">
        <f>F103-1</f>
        <v>52.19</v>
      </c>
      <c r="J103" s="2" t="s">
        <v>41</v>
      </c>
      <c r="K103" s="4"/>
      <c r="L103" s="40" t="s">
        <v>46</v>
      </c>
      <c r="M103" s="2" t="s">
        <v>361</v>
      </c>
      <c r="N103" s="2" t="s">
        <v>377</v>
      </c>
    </row>
    <row r="104">
      <c r="A104" s="25"/>
      <c r="B104" s="2" t="s">
        <v>378</v>
      </c>
      <c r="C104" s="2" t="s">
        <v>379</v>
      </c>
      <c r="D104" s="26" t="s">
        <v>380</v>
      </c>
      <c r="E104" s="41" t="s">
        <v>40</v>
      </c>
      <c r="F104" s="5">
        <v>147.03</v>
      </c>
      <c r="G104" s="2" t="s">
        <v>41</v>
      </c>
      <c r="I104" s="34">
        <f>F104</f>
        <v>147.03</v>
      </c>
      <c r="J104" s="2" t="str">
        <f>IF(I104, "W", "")</f>
        <v>W</v>
      </c>
      <c r="K104" s="79">
        <v>141.3</v>
      </c>
      <c r="L104" s="40" t="s">
        <v>46</v>
      </c>
      <c r="M104" s="2" t="s">
        <v>336</v>
      </c>
      <c r="N104" s="2" t="s">
        <v>381</v>
      </c>
    </row>
    <row r="105">
      <c r="A105" s="16"/>
      <c r="B105" s="17" t="s">
        <v>382</v>
      </c>
      <c r="C105" s="18"/>
      <c r="D105" s="19"/>
      <c r="E105" s="20"/>
      <c r="F105" s="18"/>
      <c r="G105" s="18"/>
      <c r="H105" s="18"/>
      <c r="I105" s="18"/>
      <c r="J105" s="18"/>
      <c r="K105" s="23"/>
      <c r="L105" s="18"/>
      <c r="M105" s="18"/>
      <c r="N105" s="18"/>
    </row>
    <row r="106">
      <c r="A106" s="25"/>
      <c r="B106" s="2" t="s">
        <v>55</v>
      </c>
      <c r="C106" s="2" t="s">
        <v>383</v>
      </c>
      <c r="D106" s="26" t="s">
        <v>384</v>
      </c>
      <c r="E106" s="41" t="s">
        <v>107</v>
      </c>
      <c r="F106" s="5">
        <v>443.85</v>
      </c>
      <c r="G106" s="2" t="s">
        <v>41</v>
      </c>
      <c r="H106" s="5"/>
      <c r="I106" s="34">
        <f t="shared" ref="I106:I108" si="40">IF(F106, IF(AND(F106&gt;=145.1,F106&lt;=145.5), F106-0.6, IF(AND(F106&gt;=146,F106&lt;=146.4), F106+0.6, IF(AND(F106&gt;=146.6,F106&lt;=146.999999), F106-0.6, IF(AND(F106&gt;=147,F106&lt;=147.4), F106+0.6, IF(AND(F106&gt;=147.6,F106&lt;=148), F106-0.6, IF(AND(F106&gt;=442,F106&lt;=445), F106+5, F106)))))), "")</f>
        <v>448.85</v>
      </c>
      <c r="J106" s="2" t="str">
        <f t="shared" ref="J106:J108" si="41">G106</f>
        <v>W</v>
      </c>
      <c r="K106" s="7">
        <v>186.2</v>
      </c>
      <c r="L106" s="40" t="s">
        <v>46</v>
      </c>
      <c r="M106" s="2" t="s">
        <v>385</v>
      </c>
      <c r="N106" s="2" t="s">
        <v>386</v>
      </c>
    </row>
    <row r="107">
      <c r="A107" s="25"/>
      <c r="B107" s="2" t="s">
        <v>37</v>
      </c>
      <c r="C107" s="2" t="s">
        <v>387</v>
      </c>
      <c r="D107" s="26" t="s">
        <v>388</v>
      </c>
      <c r="E107" s="41" t="s">
        <v>40</v>
      </c>
      <c r="F107" s="5">
        <v>147.075</v>
      </c>
      <c r="G107" s="2" t="s">
        <v>41</v>
      </c>
      <c r="H107" s="5"/>
      <c r="I107" s="34">
        <f t="shared" si="40"/>
        <v>147.675</v>
      </c>
      <c r="J107" s="2" t="str">
        <f t="shared" si="41"/>
        <v>W</v>
      </c>
      <c r="K107" s="7">
        <v>100.0</v>
      </c>
      <c r="L107" s="40" t="s">
        <v>46</v>
      </c>
      <c r="M107" s="2" t="s">
        <v>389</v>
      </c>
      <c r="N107" s="2" t="s">
        <v>386</v>
      </c>
    </row>
    <row r="108">
      <c r="A108" s="25"/>
      <c r="B108" s="2" t="s">
        <v>55</v>
      </c>
      <c r="C108" s="2" t="s">
        <v>390</v>
      </c>
      <c r="D108" s="26" t="s">
        <v>391</v>
      </c>
      <c r="E108" s="41" t="s">
        <v>107</v>
      </c>
      <c r="F108" s="5">
        <v>442.25</v>
      </c>
      <c r="G108" s="2" t="s">
        <v>41</v>
      </c>
      <c r="H108" s="5"/>
      <c r="I108" s="34">
        <f t="shared" si="40"/>
        <v>447.25</v>
      </c>
      <c r="J108" s="2" t="str">
        <f t="shared" si="41"/>
        <v>W</v>
      </c>
      <c r="K108" s="7">
        <v>100.0</v>
      </c>
      <c r="L108" s="40" t="s">
        <v>46</v>
      </c>
      <c r="M108" s="2" t="s">
        <v>389</v>
      </c>
      <c r="N108" s="2" t="s">
        <v>386</v>
      </c>
    </row>
    <row r="109">
      <c r="A109" s="16"/>
      <c r="B109" s="17" t="s">
        <v>392</v>
      </c>
      <c r="C109" s="18"/>
      <c r="D109" s="19"/>
      <c r="E109" s="20"/>
      <c r="F109" s="21"/>
      <c r="G109" s="22"/>
      <c r="H109" s="22"/>
      <c r="I109" s="22"/>
      <c r="J109" s="18"/>
      <c r="K109" s="23"/>
      <c r="L109" s="24"/>
      <c r="M109" s="18"/>
      <c r="N109" s="18"/>
    </row>
    <row r="110">
      <c r="A110" s="25"/>
      <c r="B110" s="2" t="s">
        <v>37</v>
      </c>
      <c r="C110" s="2" t="s">
        <v>393</v>
      </c>
      <c r="D110" s="26" t="s">
        <v>394</v>
      </c>
      <c r="E110" s="41" t="s">
        <v>40</v>
      </c>
      <c r="F110" s="44">
        <v>146.895</v>
      </c>
      <c r="G110" t="str">
        <f>IF(F110, "W", "")</f>
        <v>W</v>
      </c>
      <c r="I110" s="10">
        <f>IF(F110, IF(AND(F110&gt;=145.1,F110&lt;=145.5), F110-0.6, IF(AND(F110&gt;=146,F110&lt;=146.4), F110+0.6, IF(AND(F110&gt;=146.6,F110&lt;=146.999999), F110-0.6, IF(AND(F110&gt;=147,F110&lt;=147.4), F110+0.6, IF(AND(F110&gt;=147.6,F110&lt;=148), F110-0.6, IF(AND(F110&gt;=442,F110&lt;=445), F110+5, F110)))))), "")</f>
        <v>146.295</v>
      </c>
      <c r="J110" s="2" t="str">
        <f>IF(I110, "W", "")</f>
        <v>W</v>
      </c>
      <c r="K110" s="7">
        <v>110.9</v>
      </c>
      <c r="L110" s="40" t="s">
        <v>46</v>
      </c>
      <c r="M110" s="2" t="s">
        <v>395</v>
      </c>
      <c r="N110" s="2" t="s">
        <v>396</v>
      </c>
    </row>
    <row r="111">
      <c r="A111" s="16"/>
      <c r="B111" s="17" t="s">
        <v>397</v>
      </c>
      <c r="C111" s="18"/>
      <c r="D111" s="19"/>
      <c r="E111" s="20"/>
      <c r="F111" s="21"/>
      <c r="G111" s="22"/>
      <c r="H111" s="22"/>
      <c r="I111" s="22"/>
      <c r="J111" s="18"/>
      <c r="K111" s="23"/>
      <c r="L111" s="24"/>
      <c r="M111" s="18"/>
      <c r="N111" s="18"/>
    </row>
    <row r="112">
      <c r="A112" s="25"/>
      <c r="B112" s="2" t="s">
        <v>37</v>
      </c>
      <c r="C112" s="2" t="s">
        <v>398</v>
      </c>
      <c r="D112" s="26" t="s">
        <v>399</v>
      </c>
      <c r="E112" s="41" t="s">
        <v>40</v>
      </c>
      <c r="F112" s="44">
        <v>146.94</v>
      </c>
      <c r="G112" t="str">
        <f t="shared" ref="G112:G113" si="42">IF(F112, "W", "")</f>
        <v>W</v>
      </c>
      <c r="I112" s="10">
        <f t="shared" ref="I112:I113" si="43">IF(F112, IF(AND(F112&gt;=145.1,F112&lt;=145.5), F112-0.6, IF(AND(F112&gt;=146,F112&lt;=146.4), F112+0.6, IF(AND(F112&gt;=146.6,F112&lt;=146.999999), F112-0.6, IF(AND(F112&gt;=147,F112&lt;=147.4), F112+0.6, IF(AND(F112&gt;=147.6,F112&lt;=148), F112-0.6, IF(AND(F112&gt;=442,F112&lt;=445), F112+5, F112)))))), "")</f>
        <v>146.34</v>
      </c>
      <c r="J112" s="2" t="str">
        <f t="shared" ref="J112:J113" si="44">IF(I112, "W", "")</f>
        <v>W</v>
      </c>
      <c r="K112" s="7">
        <v>71.9</v>
      </c>
      <c r="L112" s="40" t="s">
        <v>46</v>
      </c>
      <c r="M112" s="2" t="s">
        <v>400</v>
      </c>
      <c r="N112" s="2" t="s">
        <v>401</v>
      </c>
    </row>
    <row r="113">
      <c r="A113" s="25"/>
      <c r="B113" s="2" t="s">
        <v>55</v>
      </c>
      <c r="C113" s="2" t="s">
        <v>402</v>
      </c>
      <c r="D113" s="26" t="s">
        <v>403</v>
      </c>
      <c r="E113" s="41" t="s">
        <v>58</v>
      </c>
      <c r="F113" s="44">
        <v>443.075</v>
      </c>
      <c r="G113" t="str">
        <f t="shared" si="42"/>
        <v>W</v>
      </c>
      <c r="I113" s="10">
        <f t="shared" si="43"/>
        <v>448.075</v>
      </c>
      <c r="J113" s="2" t="str">
        <f t="shared" si="44"/>
        <v>W</v>
      </c>
      <c r="K113" s="7">
        <v>151.4</v>
      </c>
      <c r="L113" s="40" t="s">
        <v>46</v>
      </c>
      <c r="M113" s="2" t="s">
        <v>59</v>
      </c>
      <c r="N113" s="2" t="s">
        <v>404</v>
      </c>
    </row>
    <row r="114">
      <c r="A114" s="16"/>
      <c r="B114" s="17" t="s">
        <v>405</v>
      </c>
      <c r="C114" s="18"/>
      <c r="D114" s="19"/>
      <c r="E114" s="20"/>
      <c r="F114" s="18"/>
      <c r="G114" s="18"/>
      <c r="H114" s="18"/>
      <c r="I114" s="18"/>
      <c r="J114" s="18"/>
      <c r="K114" s="23"/>
      <c r="L114" s="18"/>
      <c r="M114" s="18"/>
      <c r="N114" s="18"/>
    </row>
    <row r="115">
      <c r="A115" s="25"/>
      <c r="B115" s="2" t="s">
        <v>37</v>
      </c>
      <c r="C115" s="2" t="s">
        <v>406</v>
      </c>
      <c r="D115" s="26" t="s">
        <v>407</v>
      </c>
      <c r="E115" s="41" t="s">
        <v>40</v>
      </c>
      <c r="F115" s="44">
        <v>145.49</v>
      </c>
      <c r="G115" s="2" t="s">
        <v>41</v>
      </c>
      <c r="I115" s="10">
        <f t="shared" ref="I115:I117" si="45">IF(F115, IF(AND(F115&gt;=145.1,F115&lt;=145.5), F115-0.6, IF(AND(F115&gt;=146,F115&lt;=146.4), F115+0.6, IF(AND(F115&gt;=146.6,F115&lt;=146.999999), F115-0.6, IF(AND(F115&gt;=147,F115&lt;=147.4), F115+0.6, IF(AND(F115&gt;=147.6,F115&lt;=148), F115-0.6, IF(AND(F115&gt;=442,F115&lt;=445), F115+5, F115)))))), "")</f>
        <v>144.89</v>
      </c>
      <c r="J115" s="2" t="str">
        <f t="shared" ref="J115:J117" si="46">G115</f>
        <v>W</v>
      </c>
      <c r="K115" s="7">
        <v>107.2</v>
      </c>
      <c r="L115" s="40" t="s">
        <v>46</v>
      </c>
      <c r="M115" s="2" t="s">
        <v>408</v>
      </c>
      <c r="N115" s="2" t="s">
        <v>409</v>
      </c>
    </row>
    <row r="116">
      <c r="A116" s="25"/>
      <c r="B116" s="2" t="s">
        <v>55</v>
      </c>
      <c r="C116" s="2" t="s">
        <v>410</v>
      </c>
      <c r="D116" s="26" t="s">
        <v>411</v>
      </c>
      <c r="E116" s="41" t="s">
        <v>40</v>
      </c>
      <c r="F116" s="44">
        <v>443.45</v>
      </c>
      <c r="G116" s="2" t="s">
        <v>41</v>
      </c>
      <c r="I116" s="10">
        <f t="shared" si="45"/>
        <v>448.45</v>
      </c>
      <c r="J116" s="2" t="str">
        <f t="shared" si="46"/>
        <v>W</v>
      </c>
      <c r="K116" s="7"/>
      <c r="L116" s="40" t="s">
        <v>46</v>
      </c>
      <c r="M116" s="2" t="s">
        <v>412</v>
      </c>
      <c r="N116" s="2" t="s">
        <v>409</v>
      </c>
    </row>
    <row r="117">
      <c r="A117" s="25"/>
      <c r="B117" s="2" t="s">
        <v>37</v>
      </c>
      <c r="C117" s="2" t="s">
        <v>413</v>
      </c>
      <c r="D117" s="26" t="s">
        <v>414</v>
      </c>
      <c r="E117" s="41" t="s">
        <v>40</v>
      </c>
      <c r="F117" s="44">
        <v>145.25</v>
      </c>
      <c r="G117" s="2" t="s">
        <v>41</v>
      </c>
      <c r="I117" s="10">
        <f t="shared" si="45"/>
        <v>144.65</v>
      </c>
      <c r="J117" s="2" t="str">
        <f t="shared" si="46"/>
        <v>W</v>
      </c>
      <c r="K117" s="7">
        <v>186.2</v>
      </c>
      <c r="L117" s="40" t="s">
        <v>46</v>
      </c>
      <c r="M117" s="2" t="s">
        <v>412</v>
      </c>
      <c r="N117" s="2" t="s">
        <v>409</v>
      </c>
    </row>
    <row r="118">
      <c r="A118" s="16"/>
      <c r="B118" s="17" t="s">
        <v>415</v>
      </c>
      <c r="C118" s="18"/>
      <c r="D118" s="19"/>
      <c r="E118" s="20"/>
      <c r="F118" s="21"/>
      <c r="G118" s="22"/>
      <c r="H118" s="22"/>
      <c r="I118" s="22"/>
      <c r="J118" s="18"/>
      <c r="K118" s="23"/>
      <c r="L118" s="24"/>
      <c r="M118" s="18"/>
      <c r="N118" s="18"/>
    </row>
    <row r="119">
      <c r="A119" s="71"/>
      <c r="B119" s="80" t="s">
        <v>37</v>
      </c>
      <c r="C119" s="2" t="s">
        <v>416</v>
      </c>
      <c r="D119" s="26" t="s">
        <v>417</v>
      </c>
      <c r="E119" s="41" t="s">
        <v>40</v>
      </c>
      <c r="F119" s="44">
        <v>145.15</v>
      </c>
      <c r="G119" t="str">
        <f>IF(F119, "W", "")</f>
        <v>W</v>
      </c>
      <c r="I119" s="10">
        <f>IF(F119, IF(AND(F119&gt;=145.1,F119&lt;=145.5), F119-0.6, IF(AND(F119&gt;=146,F119&lt;=146.4), F119+0.6, IF(AND(F119&gt;=146.6,F119&lt;=146.999999), F119-0.6, IF(AND(F119&gt;=147,F119&lt;=147.4), F119+0.6, IF(AND(F119&gt;=147.6,F119&lt;=148), F119-0.6, IF(AND(F119&gt;=442,F119&lt;=445), F119+5, F119)))))), "")</f>
        <v>144.55</v>
      </c>
      <c r="J119" s="2" t="str">
        <f>IF(I119, "W", "")</f>
        <v>W</v>
      </c>
      <c r="K119" s="7">
        <v>107.2</v>
      </c>
      <c r="L119" s="40" t="s">
        <v>46</v>
      </c>
      <c r="M119" s="2" t="s">
        <v>418</v>
      </c>
      <c r="N119" s="2" t="s">
        <v>419</v>
      </c>
    </row>
    <row r="120">
      <c r="A120" s="16"/>
      <c r="B120" s="17" t="s">
        <v>420</v>
      </c>
      <c r="C120" s="18"/>
      <c r="D120" s="19"/>
      <c r="E120" s="20"/>
      <c r="F120" s="21"/>
      <c r="G120" s="22"/>
      <c r="H120" s="22"/>
      <c r="I120" s="22"/>
      <c r="J120" s="18"/>
      <c r="K120" s="23"/>
      <c r="L120" s="24"/>
      <c r="M120" s="18"/>
      <c r="N120" s="18"/>
    </row>
    <row r="121">
      <c r="A121" s="25"/>
      <c r="B121" s="2" t="s">
        <v>55</v>
      </c>
      <c r="C121" s="2" t="s">
        <v>421</v>
      </c>
      <c r="D121" s="26" t="s">
        <v>422</v>
      </c>
      <c r="E121" s="41" t="s">
        <v>111</v>
      </c>
      <c r="F121" s="44">
        <v>444.55</v>
      </c>
      <c r="G121" t="str">
        <f t="shared" ref="G121:G128" si="47">IF(F121, "W", "")</f>
        <v>W</v>
      </c>
      <c r="I121" s="10">
        <f t="shared" ref="I121:I128" si="48">IF(F121, IF(AND(F121&gt;=145.1,F121&lt;=145.5), F121-0.6, IF(AND(F121&gt;=146,F121&lt;=146.4), F121+0.6, IF(AND(F121&gt;=146.6,F121&lt;=146.999999), F121-0.6, IF(AND(F121&gt;=147,F121&lt;=147.4), F121+0.6, IF(AND(F121&gt;=147.6,F121&lt;=148), F121-0.6, IF(AND(F121&gt;=442,F121&lt;=445), F121+5, F121)))))), "")</f>
        <v>449.55</v>
      </c>
      <c r="J121" s="2" t="str">
        <f t="shared" ref="J121:J128" si="49">IF(I121, "W", "")</f>
        <v>W</v>
      </c>
      <c r="K121" s="7">
        <v>131.8</v>
      </c>
      <c r="L121" s="40" t="s">
        <v>46</v>
      </c>
      <c r="M121" s="2" t="s">
        <v>423</v>
      </c>
      <c r="N121" s="2" t="s">
        <v>424</v>
      </c>
    </row>
    <row r="122">
      <c r="A122" s="25"/>
      <c r="B122" s="2" t="s">
        <v>55</v>
      </c>
      <c r="C122" s="2" t="s">
        <v>425</v>
      </c>
      <c r="D122" s="26" t="s">
        <v>426</v>
      </c>
      <c r="E122" s="41" t="s">
        <v>111</v>
      </c>
      <c r="F122" s="44">
        <v>444.55</v>
      </c>
      <c r="G122" t="str">
        <f t="shared" si="47"/>
        <v>W</v>
      </c>
      <c r="I122" s="10">
        <f t="shared" si="48"/>
        <v>449.55</v>
      </c>
      <c r="J122" s="2" t="str">
        <f t="shared" si="49"/>
        <v>W</v>
      </c>
      <c r="K122" s="7">
        <v>225.7</v>
      </c>
      <c r="L122" s="40" t="s">
        <v>46</v>
      </c>
      <c r="M122" s="2" t="s">
        <v>423</v>
      </c>
      <c r="N122" s="2" t="s">
        <v>427</v>
      </c>
    </row>
    <row r="123">
      <c r="A123" s="25"/>
      <c r="B123" s="2" t="s">
        <v>55</v>
      </c>
      <c r="C123" s="2" t="s">
        <v>428</v>
      </c>
      <c r="D123" s="26" t="s">
        <v>429</v>
      </c>
      <c r="E123" s="41" t="s">
        <v>111</v>
      </c>
      <c r="F123" s="44">
        <v>444.55</v>
      </c>
      <c r="G123" t="str">
        <f t="shared" si="47"/>
        <v>W</v>
      </c>
      <c r="I123" s="10">
        <f t="shared" si="48"/>
        <v>449.55</v>
      </c>
      <c r="J123" s="2" t="str">
        <f t="shared" si="49"/>
        <v>W</v>
      </c>
      <c r="K123" s="7">
        <v>88.5</v>
      </c>
      <c r="L123" s="40" t="s">
        <v>46</v>
      </c>
      <c r="M123" s="2" t="s">
        <v>423</v>
      </c>
      <c r="N123" s="2" t="s">
        <v>430</v>
      </c>
    </row>
    <row r="124">
      <c r="A124" s="25"/>
      <c r="B124" s="2" t="s">
        <v>55</v>
      </c>
      <c r="C124" s="2" t="s">
        <v>431</v>
      </c>
      <c r="D124" s="26" t="s">
        <v>432</v>
      </c>
      <c r="E124" s="41" t="s">
        <v>107</v>
      </c>
      <c r="F124" s="44">
        <v>442.55</v>
      </c>
      <c r="G124" t="str">
        <f t="shared" si="47"/>
        <v>W</v>
      </c>
      <c r="I124" s="10">
        <f t="shared" si="48"/>
        <v>447.55</v>
      </c>
      <c r="J124" s="2" t="str">
        <f t="shared" si="49"/>
        <v>W</v>
      </c>
      <c r="K124" s="7">
        <v>131.8</v>
      </c>
      <c r="L124" s="40" t="s">
        <v>46</v>
      </c>
      <c r="M124" s="2" t="s">
        <v>433</v>
      </c>
      <c r="N124" s="2" t="s">
        <v>434</v>
      </c>
    </row>
    <row r="125">
      <c r="A125" s="25"/>
      <c r="B125" s="2" t="s">
        <v>37</v>
      </c>
      <c r="C125" s="2" t="s">
        <v>435</v>
      </c>
      <c r="D125" s="26" t="s">
        <v>436</v>
      </c>
      <c r="E125" s="41" t="s">
        <v>437</v>
      </c>
      <c r="F125" s="44">
        <v>147.27</v>
      </c>
      <c r="G125" t="str">
        <f t="shared" si="47"/>
        <v>W</v>
      </c>
      <c r="I125" s="10">
        <f t="shared" si="48"/>
        <v>147.87</v>
      </c>
      <c r="J125" s="2" t="str">
        <f t="shared" si="49"/>
        <v>W</v>
      </c>
      <c r="K125" s="7">
        <v>110.9</v>
      </c>
      <c r="L125" s="40" t="s">
        <v>46</v>
      </c>
      <c r="M125" s="2" t="s">
        <v>438</v>
      </c>
      <c r="N125" s="2" t="s">
        <v>439</v>
      </c>
    </row>
    <row r="126">
      <c r="A126" s="25"/>
      <c r="B126" s="2" t="s">
        <v>55</v>
      </c>
      <c r="C126" s="2" t="s">
        <v>440</v>
      </c>
      <c r="D126" s="26" t="s">
        <v>441</v>
      </c>
      <c r="E126" s="41" t="s">
        <v>360</v>
      </c>
      <c r="F126" s="44">
        <v>444.85</v>
      </c>
      <c r="G126" t="str">
        <f t="shared" si="47"/>
        <v>W</v>
      </c>
      <c r="I126" s="10">
        <f t="shared" si="48"/>
        <v>449.85</v>
      </c>
      <c r="J126" s="2" t="str">
        <f t="shared" si="49"/>
        <v>W</v>
      </c>
      <c r="K126" s="7">
        <v>110.9</v>
      </c>
      <c r="L126" s="40" t="s">
        <v>46</v>
      </c>
      <c r="M126" s="2" t="s">
        <v>438</v>
      </c>
      <c r="N126" s="2" t="s">
        <v>442</v>
      </c>
    </row>
    <row r="127">
      <c r="A127" s="25"/>
      <c r="B127" s="2" t="s">
        <v>37</v>
      </c>
      <c r="C127" s="2" t="s">
        <v>443</v>
      </c>
      <c r="D127" s="26" t="s">
        <v>444</v>
      </c>
      <c r="E127" s="41" t="s">
        <v>40</v>
      </c>
      <c r="F127" s="44">
        <v>145.17</v>
      </c>
      <c r="G127" t="str">
        <f t="shared" si="47"/>
        <v>W</v>
      </c>
      <c r="I127" s="10">
        <f t="shared" si="48"/>
        <v>144.57</v>
      </c>
      <c r="J127" s="2" t="str">
        <f t="shared" si="49"/>
        <v>W</v>
      </c>
      <c r="K127" s="7">
        <v>123.0</v>
      </c>
      <c r="L127" s="40" t="s">
        <v>46</v>
      </c>
      <c r="M127" s="2" t="s">
        <v>445</v>
      </c>
      <c r="N127" s="2" t="s">
        <v>446</v>
      </c>
    </row>
    <row r="128">
      <c r="A128" s="25"/>
      <c r="B128" s="2" t="s">
        <v>37</v>
      </c>
      <c r="C128" s="2" t="s">
        <v>447</v>
      </c>
      <c r="D128" s="26" t="s">
        <v>448</v>
      </c>
      <c r="E128" s="41" t="s">
        <v>107</v>
      </c>
      <c r="F128" s="44">
        <v>443.1125</v>
      </c>
      <c r="G128" t="str">
        <f t="shared" si="47"/>
        <v>W</v>
      </c>
      <c r="I128" s="10">
        <f t="shared" si="48"/>
        <v>448.1125</v>
      </c>
      <c r="J128" s="2" t="str">
        <f t="shared" si="49"/>
        <v>W</v>
      </c>
      <c r="K128" s="79" t="s">
        <v>159</v>
      </c>
      <c r="L128" s="40" t="s">
        <v>160</v>
      </c>
      <c r="M128" s="2" t="s">
        <v>445</v>
      </c>
      <c r="N128" s="2" t="s">
        <v>449</v>
      </c>
    </row>
    <row r="129">
      <c r="A129" s="25"/>
      <c r="B129" s="2" t="s">
        <v>215</v>
      </c>
      <c r="C129" s="2" t="s">
        <v>450</v>
      </c>
      <c r="D129" s="26" t="s">
        <v>451</v>
      </c>
      <c r="E129" s="41" t="s">
        <v>452</v>
      </c>
      <c r="F129" s="5">
        <v>53.17</v>
      </c>
      <c r="G129" s="2" t="s">
        <v>41</v>
      </c>
      <c r="H129" s="5"/>
      <c r="I129" s="5">
        <f t="shared" ref="I129:I130" si="50">F129-1</f>
        <v>52.17</v>
      </c>
      <c r="J129" s="2" t="s">
        <v>41</v>
      </c>
      <c r="K129" s="7">
        <v>107.2</v>
      </c>
      <c r="L129" s="40" t="s">
        <v>46</v>
      </c>
      <c r="M129" s="2" t="s">
        <v>453</v>
      </c>
      <c r="N129" s="2" t="s">
        <v>454</v>
      </c>
    </row>
    <row r="130">
      <c r="A130" s="25"/>
      <c r="B130" s="2" t="s">
        <v>215</v>
      </c>
      <c r="C130" s="2" t="s">
        <v>455</v>
      </c>
      <c r="D130" s="26" t="s">
        <v>456</v>
      </c>
      <c r="E130" s="41" t="s">
        <v>452</v>
      </c>
      <c r="F130" s="5">
        <v>53.17</v>
      </c>
      <c r="G130" s="2" t="s">
        <v>41</v>
      </c>
      <c r="H130" s="5"/>
      <c r="I130" s="5">
        <f t="shared" si="50"/>
        <v>52.17</v>
      </c>
      <c r="J130" s="2" t="s">
        <v>41</v>
      </c>
      <c r="K130" s="7">
        <v>136.5</v>
      </c>
      <c r="L130" s="40" t="s">
        <v>46</v>
      </c>
      <c r="M130" s="2" t="s">
        <v>453</v>
      </c>
      <c r="N130" s="2" t="s">
        <v>457</v>
      </c>
    </row>
    <row r="131">
      <c r="A131" s="16"/>
      <c r="B131" s="17" t="s">
        <v>458</v>
      </c>
      <c r="C131" s="18"/>
      <c r="D131" s="19"/>
      <c r="E131" s="20"/>
      <c r="F131" s="81"/>
      <c r="G131" s="22"/>
      <c r="H131" s="22"/>
      <c r="I131" s="22"/>
      <c r="J131" s="18"/>
      <c r="K131" s="82"/>
      <c r="L131" s="24"/>
      <c r="M131" s="22"/>
      <c r="N131" s="18"/>
    </row>
    <row r="132">
      <c r="A132" s="31"/>
      <c r="B132" s="2" t="s">
        <v>37</v>
      </c>
      <c r="C132" s="2" t="s">
        <v>459</v>
      </c>
      <c r="D132" s="26" t="s">
        <v>460</v>
      </c>
      <c r="E132" s="41" t="s">
        <v>40</v>
      </c>
      <c r="F132" s="5">
        <v>146.97</v>
      </c>
      <c r="G132" s="2" t="s">
        <v>41</v>
      </c>
      <c r="I132" s="34">
        <f t="shared" ref="I132:I133" si="51">IF(F132, IF(AND(F132&gt;=145.1,F132&lt;=145.5), F132-0.6, IF(AND(F132&gt;=146,F132&lt;=146.4), F132+0.6, IF(AND(F132&gt;=146.6,F132&lt;=146.999999), F132-0.6, IF(AND(F132&gt;=147,F132&lt;=147.4), F132+0.6, IF(AND(F132&gt;=147.6,F132&lt;=148), F132-0.6, IF(AND(F132&gt;=442,F132&lt;=445), F132+5, F132)))))), "")</f>
        <v>146.37</v>
      </c>
      <c r="J132" s="2" t="str">
        <f t="shared" ref="J132:J133" si="52">G132</f>
        <v>W</v>
      </c>
      <c r="K132" s="7">
        <v>100.0</v>
      </c>
      <c r="L132" s="40" t="s">
        <v>46</v>
      </c>
      <c r="M132" s="2" t="s">
        <v>461</v>
      </c>
      <c r="N132" s="2" t="s">
        <v>462</v>
      </c>
    </row>
    <row r="133">
      <c r="A133" s="31"/>
      <c r="B133" s="2" t="s">
        <v>37</v>
      </c>
      <c r="C133" s="2" t="s">
        <v>463</v>
      </c>
      <c r="D133" s="26" t="s">
        <v>464</v>
      </c>
      <c r="E133" s="41" t="s">
        <v>40</v>
      </c>
      <c r="F133" s="5">
        <v>147.045</v>
      </c>
      <c r="G133" s="2" t="s">
        <v>41</v>
      </c>
      <c r="I133" s="34">
        <f t="shared" si="51"/>
        <v>147.645</v>
      </c>
      <c r="J133" s="2" t="str">
        <f t="shared" si="52"/>
        <v>W</v>
      </c>
      <c r="K133" s="7">
        <v>110.9</v>
      </c>
      <c r="L133" s="40" t="s">
        <v>46</v>
      </c>
      <c r="M133" s="2" t="s">
        <v>465</v>
      </c>
      <c r="N133" s="2" t="s">
        <v>466</v>
      </c>
    </row>
    <row r="134">
      <c r="A134" s="16"/>
      <c r="B134" s="17" t="s">
        <v>467</v>
      </c>
      <c r="C134" s="18"/>
      <c r="D134" s="19"/>
      <c r="E134" s="20"/>
      <c r="F134" s="81"/>
      <c r="G134" s="22"/>
      <c r="H134" s="22"/>
      <c r="I134" s="22"/>
      <c r="J134" s="18"/>
      <c r="K134" s="82"/>
      <c r="L134" s="24"/>
      <c r="M134" s="22"/>
      <c r="N134" s="18"/>
    </row>
    <row r="135">
      <c r="A135" s="31"/>
      <c r="B135" s="2" t="s">
        <v>37</v>
      </c>
      <c r="C135" s="2" t="s">
        <v>468</v>
      </c>
      <c r="D135" s="26" t="s">
        <v>469</v>
      </c>
      <c r="E135" s="41" t="s">
        <v>40</v>
      </c>
      <c r="F135" s="44">
        <v>147.21</v>
      </c>
      <c r="G135" t="str">
        <f t="shared" ref="G135:G137" si="53">IF(F135, "W", "")</f>
        <v>W</v>
      </c>
      <c r="I135" s="10">
        <f t="shared" ref="I135:I137" si="54">IF(F135, IF(AND(F135&gt;=145.1,F135&lt;=145.5), F135-0.6, IF(AND(F135&gt;=146,F135&lt;=146.4), F135+0.6, IF(AND(F135&gt;=146.6,F135&lt;=146.999999), F135-0.6, IF(AND(F135&gt;=147,F135&lt;=147.4), F135+0.6, IF(AND(F135&gt;=147.6,F135&lt;=148), F135-0.6, IF(AND(F135&gt;=442,F135&lt;=445), F135+5, F135)))))), "")</f>
        <v>147.81</v>
      </c>
      <c r="J135" s="2" t="str">
        <f t="shared" ref="J135:J137" si="55">IF(I135, "W", "")</f>
        <v>W</v>
      </c>
      <c r="K135" s="7">
        <v>88.5</v>
      </c>
      <c r="L135" s="40" t="s">
        <v>46</v>
      </c>
      <c r="M135" s="2" t="s">
        <v>470</v>
      </c>
      <c r="N135" s="2" t="s">
        <v>471</v>
      </c>
    </row>
    <row r="136">
      <c r="A136" s="31"/>
      <c r="B136" s="2" t="s">
        <v>37</v>
      </c>
      <c r="C136" s="2" t="s">
        <v>472</v>
      </c>
      <c r="D136" s="26" t="s">
        <v>473</v>
      </c>
      <c r="E136" s="41" t="s">
        <v>40</v>
      </c>
      <c r="F136" s="44">
        <v>147.345</v>
      </c>
      <c r="G136" t="str">
        <f t="shared" si="53"/>
        <v>W</v>
      </c>
      <c r="I136" s="10">
        <f t="shared" si="54"/>
        <v>147.945</v>
      </c>
      <c r="J136" s="2" t="str">
        <f t="shared" si="55"/>
        <v>W</v>
      </c>
      <c r="K136" s="7">
        <v>110.9</v>
      </c>
      <c r="L136" s="40" t="s">
        <v>46</v>
      </c>
      <c r="M136" s="2" t="s">
        <v>474</v>
      </c>
      <c r="N136" s="2" t="s">
        <v>475</v>
      </c>
    </row>
    <row r="137">
      <c r="A137" s="31"/>
      <c r="B137" s="2" t="s">
        <v>55</v>
      </c>
      <c r="C137" s="2" t="s">
        <v>476</v>
      </c>
      <c r="D137" s="26" t="s">
        <v>477</v>
      </c>
      <c r="E137" s="41" t="s">
        <v>107</v>
      </c>
      <c r="F137" s="44">
        <v>443.175</v>
      </c>
      <c r="G137" t="str">
        <f t="shared" si="53"/>
        <v>W</v>
      </c>
      <c r="I137" s="10">
        <f t="shared" si="54"/>
        <v>448.175</v>
      </c>
      <c r="J137" s="2" t="str">
        <f t="shared" si="55"/>
        <v>W</v>
      </c>
      <c r="K137" s="7"/>
      <c r="L137" s="40" t="s">
        <v>46</v>
      </c>
      <c r="M137" s="2" t="s">
        <v>470</v>
      </c>
      <c r="N137" s="2" t="s">
        <v>471</v>
      </c>
    </row>
    <row r="138">
      <c r="A138" s="71"/>
      <c r="B138" s="80" t="s">
        <v>37</v>
      </c>
      <c r="C138" s="80" t="s">
        <v>478</v>
      </c>
      <c r="D138" s="83" t="s">
        <v>479</v>
      </c>
      <c r="E138" s="84" t="s">
        <v>40</v>
      </c>
      <c r="F138" s="85">
        <v>147.39</v>
      </c>
      <c r="G138" s="80" t="s">
        <v>41</v>
      </c>
      <c r="H138" s="39"/>
      <c r="I138" s="85">
        <v>147.99</v>
      </c>
      <c r="J138" s="80" t="s">
        <v>41</v>
      </c>
      <c r="K138" s="86">
        <v>114.8</v>
      </c>
      <c r="L138" s="74" t="s">
        <v>46</v>
      </c>
      <c r="M138" s="80" t="s">
        <v>480</v>
      </c>
      <c r="N138" s="80" t="s">
        <v>481</v>
      </c>
    </row>
    <row r="139">
      <c r="A139" s="16"/>
      <c r="B139" s="17" t="s">
        <v>482</v>
      </c>
      <c r="C139" s="18"/>
      <c r="D139" s="19"/>
      <c r="E139" s="20"/>
      <c r="F139" s="81"/>
      <c r="G139" s="22"/>
      <c r="H139" s="22"/>
      <c r="I139" s="22"/>
      <c r="J139" s="18"/>
      <c r="K139" s="82"/>
      <c r="L139" s="24"/>
      <c r="M139" s="22"/>
      <c r="N139" s="18"/>
    </row>
    <row r="140">
      <c r="A140" s="31"/>
      <c r="B140" s="2" t="s">
        <v>37</v>
      </c>
      <c r="C140" s="2" t="s">
        <v>483</v>
      </c>
      <c r="D140" s="26" t="s">
        <v>484</v>
      </c>
      <c r="E140" s="41" t="s">
        <v>40</v>
      </c>
      <c r="F140" s="44">
        <v>146.79</v>
      </c>
      <c r="G140" t="str">
        <f t="shared" ref="G140:G143" si="56">IF(F140, "W", "")</f>
        <v>W</v>
      </c>
      <c r="I140" s="10">
        <f t="shared" ref="I140:I143" si="57">IF(F140, IF(AND(F140&gt;=145.1,F140&lt;=145.5), F140-0.6, IF(AND(F140&gt;=146,F140&lt;=146.4), F140+0.6, IF(AND(F140&gt;=146.6,F140&lt;=146.999999), F140-0.6, IF(AND(F140&gt;=147,F140&lt;=147.4), F140+0.6, IF(AND(F140&gt;=147.6,F140&lt;=148), F140-0.6, IF(AND(F140&gt;=442,F140&lt;=445), F140+5, F140)))))), "")</f>
        <v>146.19</v>
      </c>
      <c r="J140" s="2" t="str">
        <f t="shared" ref="J140:J143" si="58">IF(I140, "W", "")</f>
        <v>W</v>
      </c>
      <c r="K140" s="7">
        <v>103.5</v>
      </c>
      <c r="L140" s="40" t="s">
        <v>46</v>
      </c>
      <c r="M140" s="2" t="s">
        <v>485</v>
      </c>
      <c r="N140" s="2" t="s">
        <v>486</v>
      </c>
    </row>
    <row r="141">
      <c r="A141" s="31"/>
      <c r="B141" s="2" t="s">
        <v>37</v>
      </c>
      <c r="C141" s="2" t="s">
        <v>487</v>
      </c>
      <c r="D141" s="26" t="s">
        <v>488</v>
      </c>
      <c r="E141" s="41" t="s">
        <v>107</v>
      </c>
      <c r="F141" s="44">
        <v>443.5125</v>
      </c>
      <c r="G141" t="str">
        <f t="shared" si="56"/>
        <v>W</v>
      </c>
      <c r="I141" s="10">
        <f t="shared" si="57"/>
        <v>448.5125</v>
      </c>
      <c r="J141" s="2" t="str">
        <f t="shared" si="58"/>
        <v>W</v>
      </c>
      <c r="K141" s="7">
        <v>103.5</v>
      </c>
      <c r="L141" s="40" t="s">
        <v>46</v>
      </c>
      <c r="M141" s="2" t="s">
        <v>485</v>
      </c>
      <c r="N141" s="2" t="s">
        <v>486</v>
      </c>
    </row>
    <row r="142">
      <c r="A142" s="31"/>
      <c r="B142" s="2" t="s">
        <v>37</v>
      </c>
      <c r="C142" s="2" t="s">
        <v>483</v>
      </c>
      <c r="D142" s="26" t="s">
        <v>489</v>
      </c>
      <c r="E142" s="41" t="s">
        <v>40</v>
      </c>
      <c r="F142" s="44">
        <v>147.18</v>
      </c>
      <c r="G142" t="str">
        <f t="shared" si="56"/>
        <v>W</v>
      </c>
      <c r="I142" s="10">
        <f t="shared" si="57"/>
        <v>147.78</v>
      </c>
      <c r="J142" s="2" t="str">
        <f t="shared" si="58"/>
        <v>W</v>
      </c>
      <c r="K142" s="7">
        <v>67.0</v>
      </c>
      <c r="L142" s="40" t="s">
        <v>46</v>
      </c>
      <c r="M142" s="2" t="s">
        <v>490</v>
      </c>
      <c r="N142" s="2" t="s">
        <v>486</v>
      </c>
    </row>
    <row r="143">
      <c r="A143" s="31"/>
      <c r="B143" s="2" t="s">
        <v>37</v>
      </c>
      <c r="C143" s="2" t="s">
        <v>487</v>
      </c>
      <c r="D143" s="26" t="s">
        <v>491</v>
      </c>
      <c r="E143" s="41" t="s">
        <v>107</v>
      </c>
      <c r="F143" s="44">
        <v>444.475</v>
      </c>
      <c r="G143" t="str">
        <f t="shared" si="56"/>
        <v>W</v>
      </c>
      <c r="I143" s="10">
        <f t="shared" si="57"/>
        <v>449.475</v>
      </c>
      <c r="J143" s="2" t="str">
        <f t="shared" si="58"/>
        <v>W</v>
      </c>
      <c r="K143" s="7">
        <v>67.0</v>
      </c>
      <c r="L143" s="40" t="s">
        <v>46</v>
      </c>
      <c r="M143" s="2" t="s">
        <v>490</v>
      </c>
      <c r="N143" s="2" t="s">
        <v>486</v>
      </c>
    </row>
    <row r="144">
      <c r="A144" s="16"/>
      <c r="B144" s="17" t="s">
        <v>492</v>
      </c>
      <c r="C144" s="18"/>
      <c r="D144" s="19"/>
      <c r="E144" s="20"/>
      <c r="F144" s="81"/>
      <c r="G144" s="22"/>
      <c r="H144" s="22"/>
      <c r="I144" s="22"/>
      <c r="J144" s="18"/>
      <c r="K144" s="82"/>
      <c r="L144" s="24"/>
      <c r="M144" s="22"/>
      <c r="N144" s="18"/>
    </row>
    <row r="145">
      <c r="A145" s="31"/>
      <c r="B145" s="2" t="s">
        <v>37</v>
      </c>
      <c r="C145" s="2" t="s">
        <v>493</v>
      </c>
      <c r="D145" s="26" t="s">
        <v>494</v>
      </c>
      <c r="E145" s="41" t="s">
        <v>40</v>
      </c>
      <c r="F145" s="44">
        <v>147.21</v>
      </c>
      <c r="G145" t="str">
        <f>IF(F145, "W", "")</f>
        <v>W</v>
      </c>
      <c r="I145" s="10">
        <f>IF(F145, IF(AND(F145&gt;=145.1,F145&lt;=145.5), F145-0.6, IF(AND(F145&gt;=146,F145&lt;=146.4), F145+0.6, IF(AND(F145&gt;=146.6,F145&lt;=146.999999), F145-0.6, IF(AND(F145&gt;=147,F145&lt;=147.4), F145+0.6, IF(AND(F145&gt;=147.6,F145&lt;=148), F145-0.6, IF(AND(F145&gt;=442,F145&lt;=445), F145+5, F145)))))), "")</f>
        <v>147.81</v>
      </c>
      <c r="J145" s="2" t="str">
        <f>IF(I145, "W", "")</f>
        <v>W</v>
      </c>
      <c r="K145" s="7">
        <v>107.2</v>
      </c>
      <c r="L145" s="40" t="s">
        <v>46</v>
      </c>
      <c r="M145" s="2" t="s">
        <v>495</v>
      </c>
      <c r="N145" s="2" t="s">
        <v>496</v>
      </c>
    </row>
    <row r="146">
      <c r="A146" s="16"/>
      <c r="B146" s="17" t="s">
        <v>227</v>
      </c>
      <c r="C146" s="17"/>
      <c r="D146" s="87"/>
      <c r="E146" s="88"/>
      <c r="F146" s="89"/>
      <c r="G146" s="90"/>
      <c r="H146" s="90"/>
      <c r="I146" s="90"/>
      <c r="J146" s="17"/>
      <c r="K146" s="91"/>
      <c r="L146" s="92"/>
      <c r="M146" s="90"/>
      <c r="N146" s="17"/>
    </row>
    <row r="147">
      <c r="A147" s="25"/>
      <c r="B147" s="2" t="str">
        <f>B154</f>
        <v>2m Simplex</v>
      </c>
      <c r="C147" s="2" t="s">
        <v>497</v>
      </c>
      <c r="D147" s="26" t="str">
        <f t="shared" ref="D147:D150" si="59">C147</f>
        <v>VCALL</v>
      </c>
      <c r="E147" s="41"/>
      <c r="F147" s="93">
        <v>146.52</v>
      </c>
      <c r="G147" t="str">
        <f t="shared" ref="G147:G150" si="60">IF(F147, "W", "")</f>
        <v>W</v>
      </c>
      <c r="I147" s="76">
        <f t="shared" ref="I147:I164" si="61">IF(F147, IF(AND(F147&gt;=145.1,F147&lt;=145.5), F147-0.6, IF(AND(F147&gt;=146,F147&lt;=146.4), F147+0.6, IF(AND(F147&gt;=146.6,F147&lt;=146.999999), F147-0.6, IF(AND(F147&gt;=147,F147&lt;=147.4), F147+0.6, IF(AND(F147&gt;=147.6,F147&lt;=148), F147-0.6, IF(AND(F147&gt;=442,F147&lt;=445), F147+5, F147)))))), "")</f>
        <v>146.52</v>
      </c>
      <c r="J147" s="2" t="str">
        <f t="shared" ref="J147:J150" si="62">IF(I147, "W", "")</f>
        <v>W</v>
      </c>
      <c r="K147" s="7">
        <v>100.0</v>
      </c>
      <c r="L147" s="31" t="str">
        <f>L154</f>
        <v>FM</v>
      </c>
      <c r="N147" s="2" t="s">
        <v>227</v>
      </c>
    </row>
    <row r="148">
      <c r="A148" s="25"/>
      <c r="B148" s="2" t="s">
        <v>378</v>
      </c>
      <c r="C148" s="2" t="s">
        <v>498</v>
      </c>
      <c r="D148" s="26" t="str">
        <f t="shared" si="59"/>
        <v>VTAC43</v>
      </c>
      <c r="E148" s="41"/>
      <c r="F148" s="93">
        <v>146.43</v>
      </c>
      <c r="G148" t="str">
        <f t="shared" si="60"/>
        <v>W</v>
      </c>
      <c r="I148" s="76">
        <f t="shared" si="61"/>
        <v>146.43</v>
      </c>
      <c r="J148" s="2" t="str">
        <f t="shared" si="62"/>
        <v>W</v>
      </c>
      <c r="K148" s="7">
        <v>100.0</v>
      </c>
      <c r="L148" s="40" t="s">
        <v>46</v>
      </c>
      <c r="N148" s="2" t="s">
        <v>227</v>
      </c>
    </row>
    <row r="149">
      <c r="A149" s="25"/>
      <c r="B149" s="2" t="str">
        <f t="shared" ref="B149:B154" si="63">B148</f>
        <v>2m Simplex</v>
      </c>
      <c r="C149" s="2" t="s">
        <v>499</v>
      </c>
      <c r="D149" s="26" t="str">
        <f t="shared" si="59"/>
        <v>VTAC45</v>
      </c>
      <c r="E149" s="41"/>
      <c r="F149" s="93">
        <v>147.45</v>
      </c>
      <c r="G149" t="str">
        <f t="shared" si="60"/>
        <v>W</v>
      </c>
      <c r="I149" s="76">
        <f t="shared" si="61"/>
        <v>147.45</v>
      </c>
      <c r="J149" s="2" t="str">
        <f t="shared" si="62"/>
        <v>W</v>
      </c>
      <c r="K149" s="7">
        <v>100.0</v>
      </c>
      <c r="L149" s="31" t="str">
        <f t="shared" ref="L149:L154" si="64">L148</f>
        <v>FM</v>
      </c>
      <c r="N149" s="2" t="str">
        <f t="shared" ref="N149:N150" si="65">N148</f>
        <v>Simplex</v>
      </c>
    </row>
    <row r="150">
      <c r="A150" s="25"/>
      <c r="B150" s="2" t="str">
        <f t="shared" si="63"/>
        <v>2m Simplex</v>
      </c>
      <c r="C150" s="2" t="s">
        <v>500</v>
      </c>
      <c r="D150" s="26" t="str">
        <f t="shared" si="59"/>
        <v>VTAC46</v>
      </c>
      <c r="E150" s="41"/>
      <c r="F150" s="93">
        <v>146.46</v>
      </c>
      <c r="G150" t="str">
        <f t="shared" si="60"/>
        <v>W</v>
      </c>
      <c r="I150" s="76">
        <f t="shared" si="61"/>
        <v>146.46</v>
      </c>
      <c r="J150" s="2" t="str">
        <f t="shared" si="62"/>
        <v>W</v>
      </c>
      <c r="K150" s="7">
        <v>100.0</v>
      </c>
      <c r="L150" s="31" t="str">
        <f t="shared" si="64"/>
        <v>FM</v>
      </c>
      <c r="N150" s="2" t="str">
        <f t="shared" si="65"/>
        <v>Simplex</v>
      </c>
    </row>
    <row r="151">
      <c r="A151" s="25"/>
      <c r="B151" s="2" t="str">
        <f t="shared" si="63"/>
        <v>2m Simplex</v>
      </c>
      <c r="C151" s="2" t="s">
        <v>501</v>
      </c>
      <c r="D151" s="26" t="s">
        <v>501</v>
      </c>
      <c r="E151" s="41"/>
      <c r="F151" s="93">
        <v>146.475</v>
      </c>
      <c r="G151" s="2" t="s">
        <v>41</v>
      </c>
      <c r="I151" s="76">
        <f t="shared" si="61"/>
        <v>146.475</v>
      </c>
      <c r="J151" s="2" t="s">
        <v>41</v>
      </c>
      <c r="K151" s="7">
        <v>100.0</v>
      </c>
      <c r="L151" s="31" t="str">
        <f t="shared" si="64"/>
        <v>FM</v>
      </c>
      <c r="N151" s="2" t="s">
        <v>502</v>
      </c>
    </row>
    <row r="152">
      <c r="A152" s="25"/>
      <c r="B152" s="2" t="str">
        <f t="shared" si="63"/>
        <v>2m Simplex</v>
      </c>
      <c r="C152" s="2" t="s">
        <v>86</v>
      </c>
      <c r="D152" s="26" t="s">
        <v>86</v>
      </c>
      <c r="E152" s="41"/>
      <c r="F152" s="93">
        <v>147.48</v>
      </c>
      <c r="G152" t="str">
        <f t="shared" ref="G152:G164" si="66">IF(F152, "W", "")</f>
        <v>W</v>
      </c>
      <c r="I152" s="76">
        <f t="shared" si="61"/>
        <v>147.48</v>
      </c>
      <c r="J152" s="2" t="str">
        <f t="shared" ref="J152:J164" si="67">IF(I152, "W", "")</f>
        <v>W</v>
      </c>
      <c r="K152" s="7">
        <v>100.0</v>
      </c>
      <c r="L152" s="31" t="str">
        <f t="shared" si="64"/>
        <v>FM</v>
      </c>
      <c r="N152" s="2" t="s">
        <v>503</v>
      </c>
    </row>
    <row r="153">
      <c r="A153" s="25"/>
      <c r="B153" s="2" t="str">
        <f t="shared" si="63"/>
        <v>2m Simplex</v>
      </c>
      <c r="C153" s="2" t="s">
        <v>504</v>
      </c>
      <c r="D153" s="26" t="str">
        <f t="shared" ref="D153:D170" si="68">C153</f>
        <v>VTAC49</v>
      </c>
      <c r="E153" s="41"/>
      <c r="F153" s="93">
        <v>146.49</v>
      </c>
      <c r="G153" t="str">
        <f t="shared" si="66"/>
        <v>W</v>
      </c>
      <c r="I153" s="76">
        <f t="shared" si="61"/>
        <v>146.49</v>
      </c>
      <c r="J153" s="2" t="str">
        <f t="shared" si="67"/>
        <v>W</v>
      </c>
      <c r="K153" s="7">
        <v>100.0</v>
      </c>
      <c r="L153" s="31" t="str">
        <f t="shared" si="64"/>
        <v>FM</v>
      </c>
      <c r="N153" s="2" t="s">
        <v>227</v>
      </c>
    </row>
    <row r="154">
      <c r="A154" s="25"/>
      <c r="B154" s="2" t="str">
        <f t="shared" si="63"/>
        <v>2m Simplex</v>
      </c>
      <c r="C154" s="2" t="s">
        <v>505</v>
      </c>
      <c r="D154" s="26" t="str">
        <f t="shared" si="68"/>
        <v>VTAC55</v>
      </c>
      <c r="E154" s="41"/>
      <c r="F154" s="93">
        <v>146.55</v>
      </c>
      <c r="G154" t="str">
        <f t="shared" si="66"/>
        <v>W</v>
      </c>
      <c r="I154" s="76">
        <f t="shared" si="61"/>
        <v>146.55</v>
      </c>
      <c r="J154" s="2" t="str">
        <f t="shared" si="67"/>
        <v>W</v>
      </c>
      <c r="K154" s="7">
        <v>100.0</v>
      </c>
      <c r="L154" s="31" t="str">
        <f t="shared" si="64"/>
        <v>FM</v>
      </c>
      <c r="N154" s="2" t="s">
        <v>227</v>
      </c>
    </row>
    <row r="155">
      <c r="A155" s="25"/>
      <c r="B155" s="2" t="s">
        <v>506</v>
      </c>
      <c r="C155" s="2" t="s">
        <v>507</v>
      </c>
      <c r="D155" s="26" t="str">
        <f t="shared" si="68"/>
        <v>UCALL</v>
      </c>
      <c r="E155" s="41"/>
      <c r="F155" s="93">
        <v>446.0</v>
      </c>
      <c r="G155" t="str">
        <f t="shared" si="66"/>
        <v>W</v>
      </c>
      <c r="I155" s="76">
        <f t="shared" si="61"/>
        <v>446</v>
      </c>
      <c r="J155" s="2" t="str">
        <f t="shared" si="67"/>
        <v>W</v>
      </c>
      <c r="K155" s="7">
        <v>100.0</v>
      </c>
      <c r="L155" s="40" t="s">
        <v>46</v>
      </c>
      <c r="N155" s="2" t="s">
        <v>508</v>
      </c>
    </row>
    <row r="156">
      <c r="A156" s="25"/>
      <c r="B156" s="2" t="s">
        <v>506</v>
      </c>
      <c r="C156" s="2" t="s">
        <v>509</v>
      </c>
      <c r="D156" s="26" t="str">
        <f t="shared" si="68"/>
        <v>UTAC1</v>
      </c>
      <c r="E156" s="41"/>
      <c r="F156" s="93">
        <v>446.1</v>
      </c>
      <c r="G156" t="str">
        <f t="shared" si="66"/>
        <v>W</v>
      </c>
      <c r="I156" s="76">
        <f t="shared" si="61"/>
        <v>446.1</v>
      </c>
      <c r="J156" s="2" t="str">
        <f t="shared" si="67"/>
        <v>W</v>
      </c>
      <c r="K156" s="7">
        <v>100.0</v>
      </c>
      <c r="L156" s="40" t="s">
        <v>46</v>
      </c>
      <c r="N156" s="2" t="s">
        <v>508</v>
      </c>
    </row>
    <row r="157">
      <c r="A157" s="25"/>
      <c r="B157" s="2" t="s">
        <v>506</v>
      </c>
      <c r="C157" s="2" t="s">
        <v>510</v>
      </c>
      <c r="D157" s="26" t="str">
        <f t="shared" si="68"/>
        <v>UTAC2</v>
      </c>
      <c r="E157" s="41"/>
      <c r="F157" s="93">
        <v>446.2</v>
      </c>
      <c r="G157" t="str">
        <f t="shared" si="66"/>
        <v>W</v>
      </c>
      <c r="I157" s="76">
        <f t="shared" si="61"/>
        <v>446.2</v>
      </c>
      <c r="J157" s="2" t="str">
        <f t="shared" si="67"/>
        <v>W</v>
      </c>
      <c r="K157" s="7"/>
      <c r="L157" s="40" t="s">
        <v>511</v>
      </c>
      <c r="N157" s="2" t="s">
        <v>512</v>
      </c>
    </row>
    <row r="158">
      <c r="A158" s="25"/>
      <c r="B158" s="2" t="s">
        <v>506</v>
      </c>
      <c r="C158" s="2" t="s">
        <v>513</v>
      </c>
      <c r="D158" s="26" t="str">
        <f t="shared" si="68"/>
        <v>UTAC3</v>
      </c>
      <c r="E158" s="41"/>
      <c r="F158" s="93">
        <v>446.3</v>
      </c>
      <c r="G158" t="str">
        <f t="shared" si="66"/>
        <v>W</v>
      </c>
      <c r="I158" s="76">
        <f t="shared" si="61"/>
        <v>446.3</v>
      </c>
      <c r="J158" s="2" t="str">
        <f t="shared" si="67"/>
        <v>W</v>
      </c>
      <c r="K158" s="7"/>
      <c r="L158" s="40" t="s">
        <v>160</v>
      </c>
      <c r="N158" s="2" t="s">
        <v>514</v>
      </c>
    </row>
    <row r="159">
      <c r="A159" s="25"/>
      <c r="B159" s="2" t="s">
        <v>506</v>
      </c>
      <c r="C159" s="2" t="s">
        <v>515</v>
      </c>
      <c r="D159" s="26" t="str">
        <f t="shared" si="68"/>
        <v>UTAC4</v>
      </c>
      <c r="E159" s="41"/>
      <c r="F159" s="93">
        <v>446.40000000000003</v>
      </c>
      <c r="G159" t="str">
        <f t="shared" si="66"/>
        <v>W</v>
      </c>
      <c r="I159" s="76">
        <f t="shared" si="61"/>
        <v>446.4</v>
      </c>
      <c r="J159" s="2" t="str">
        <f t="shared" si="67"/>
        <v>W</v>
      </c>
      <c r="K159" s="7">
        <v>100.0</v>
      </c>
      <c r="L159" s="40" t="s">
        <v>46</v>
      </c>
      <c r="N159" s="2" t="s">
        <v>508</v>
      </c>
    </row>
    <row r="160">
      <c r="A160" s="25"/>
      <c r="B160" s="2" t="s">
        <v>506</v>
      </c>
      <c r="C160" s="2" t="s">
        <v>516</v>
      </c>
      <c r="D160" s="26" t="str">
        <f t="shared" si="68"/>
        <v>UTAC5</v>
      </c>
      <c r="E160" s="41"/>
      <c r="F160" s="93">
        <v>446.50000000000006</v>
      </c>
      <c r="G160" t="str">
        <f t="shared" si="66"/>
        <v>W</v>
      </c>
      <c r="I160" s="76">
        <f t="shared" si="61"/>
        <v>446.5</v>
      </c>
      <c r="J160" s="2" t="str">
        <f t="shared" si="67"/>
        <v>W</v>
      </c>
      <c r="K160" s="7"/>
      <c r="L160" s="40" t="s">
        <v>114</v>
      </c>
      <c r="N160" s="2" t="s">
        <v>517</v>
      </c>
    </row>
    <row r="161">
      <c r="A161" s="25"/>
      <c r="B161" s="2" t="s">
        <v>506</v>
      </c>
      <c r="C161" s="2" t="s">
        <v>518</v>
      </c>
      <c r="D161" s="26" t="str">
        <f t="shared" si="68"/>
        <v>UTAC6</v>
      </c>
      <c r="E161" s="41"/>
      <c r="F161" s="93">
        <v>446.6000000000001</v>
      </c>
      <c r="G161" t="str">
        <f t="shared" si="66"/>
        <v>W</v>
      </c>
      <c r="I161" s="76">
        <f t="shared" si="61"/>
        <v>446.6</v>
      </c>
      <c r="J161" s="2" t="str">
        <f t="shared" si="67"/>
        <v>W</v>
      </c>
      <c r="K161" s="7"/>
      <c r="L161" s="40" t="s">
        <v>519</v>
      </c>
      <c r="N161" s="2" t="s">
        <v>520</v>
      </c>
    </row>
    <row r="162">
      <c r="A162" s="25"/>
      <c r="B162" s="2" t="s">
        <v>506</v>
      </c>
      <c r="C162" s="2" t="s">
        <v>521</v>
      </c>
      <c r="D162" s="26" t="str">
        <f t="shared" si="68"/>
        <v>UTAC7</v>
      </c>
      <c r="E162" s="41"/>
      <c r="F162" s="93">
        <v>446.7000000000001</v>
      </c>
      <c r="G162" t="str">
        <f t="shared" si="66"/>
        <v>W</v>
      </c>
      <c r="I162" s="76">
        <f t="shared" si="61"/>
        <v>446.7</v>
      </c>
      <c r="J162" s="2" t="str">
        <f t="shared" si="67"/>
        <v>W</v>
      </c>
      <c r="K162" s="7">
        <v>100.0</v>
      </c>
      <c r="L162" s="40" t="s">
        <v>46</v>
      </c>
      <c r="N162" s="2" t="s">
        <v>508</v>
      </c>
    </row>
    <row r="163">
      <c r="A163" s="25"/>
      <c r="B163" s="2" t="s">
        <v>506</v>
      </c>
      <c r="C163" s="2" t="s">
        <v>522</v>
      </c>
      <c r="D163" s="26" t="str">
        <f t="shared" si="68"/>
        <v>UTAC8</v>
      </c>
      <c r="E163" s="41"/>
      <c r="F163" s="93">
        <v>446.825</v>
      </c>
      <c r="G163" t="str">
        <f t="shared" si="66"/>
        <v>W</v>
      </c>
      <c r="I163" s="76">
        <f t="shared" si="61"/>
        <v>446.825</v>
      </c>
      <c r="J163" s="2" t="str">
        <f t="shared" si="67"/>
        <v>W</v>
      </c>
      <c r="K163" s="7"/>
      <c r="L163" s="40" t="s">
        <v>511</v>
      </c>
      <c r="N163" s="2" t="s">
        <v>512</v>
      </c>
    </row>
    <row r="164">
      <c r="A164" s="25"/>
      <c r="B164" s="2" t="s">
        <v>506</v>
      </c>
      <c r="C164" s="2" t="s">
        <v>523</v>
      </c>
      <c r="D164" s="26" t="str">
        <f t="shared" si="68"/>
        <v>UTAC9</v>
      </c>
      <c r="E164" s="41"/>
      <c r="F164" s="93">
        <v>446.9</v>
      </c>
      <c r="G164" t="str">
        <f t="shared" si="66"/>
        <v>W</v>
      </c>
      <c r="I164" s="76">
        <f t="shared" si="61"/>
        <v>446.9</v>
      </c>
      <c r="J164" s="2" t="str">
        <f t="shared" si="67"/>
        <v>W</v>
      </c>
      <c r="K164" s="7">
        <v>100.0</v>
      </c>
      <c r="L164" s="40" t="s">
        <v>46</v>
      </c>
      <c r="N164" s="2" t="s">
        <v>508</v>
      </c>
    </row>
    <row r="165">
      <c r="A165" s="25"/>
      <c r="B165" s="2" t="s">
        <v>524</v>
      </c>
      <c r="C165" s="2" t="s">
        <v>525</v>
      </c>
      <c r="D165" s="26" t="str">
        <f t="shared" si="68"/>
        <v>1TAC44</v>
      </c>
      <c r="E165" s="41"/>
      <c r="F165" s="5">
        <v>223.44</v>
      </c>
      <c r="G165" s="2" t="s">
        <v>41</v>
      </c>
      <c r="H165" s="5"/>
      <c r="I165" s="5">
        <v>223.44</v>
      </c>
      <c r="J165" s="2" t="s">
        <v>41</v>
      </c>
      <c r="K165" s="7">
        <v>100.0</v>
      </c>
      <c r="L165" s="40" t="s">
        <v>46</v>
      </c>
      <c r="N165" s="2" t="s">
        <v>227</v>
      </c>
    </row>
    <row r="166">
      <c r="A166" s="25"/>
      <c r="B166" s="2" t="s">
        <v>524</v>
      </c>
      <c r="C166" s="2" t="s">
        <v>526</v>
      </c>
      <c r="D166" s="26" t="str">
        <f t="shared" si="68"/>
        <v>1TAC50</v>
      </c>
      <c r="E166" s="41"/>
      <c r="F166" s="5">
        <v>223.5</v>
      </c>
      <c r="G166" s="2" t="s">
        <v>41</v>
      </c>
      <c r="I166" s="34">
        <f t="shared" ref="I166:I170" si="69">F166</f>
        <v>223.5</v>
      </c>
      <c r="J166" s="2" t="s">
        <v>41</v>
      </c>
      <c r="K166" s="7">
        <v>100.0</v>
      </c>
      <c r="L166" s="40" t="s">
        <v>46</v>
      </c>
      <c r="N166" s="2" t="s">
        <v>227</v>
      </c>
    </row>
    <row r="167">
      <c r="A167" s="25"/>
      <c r="B167" s="2" t="s">
        <v>524</v>
      </c>
      <c r="C167" s="2" t="s">
        <v>527</v>
      </c>
      <c r="D167" s="26" t="str">
        <f t="shared" si="68"/>
        <v>1TAC56</v>
      </c>
      <c r="E167" s="41"/>
      <c r="F167" s="5">
        <v>223.56</v>
      </c>
      <c r="G167" s="2" t="s">
        <v>41</v>
      </c>
      <c r="I167" s="34">
        <f t="shared" si="69"/>
        <v>223.56</v>
      </c>
      <c r="J167" s="2" t="s">
        <v>41</v>
      </c>
      <c r="K167" s="7">
        <v>100.0</v>
      </c>
      <c r="L167" s="40" t="s">
        <v>46</v>
      </c>
      <c r="N167" s="2" t="s">
        <v>227</v>
      </c>
    </row>
    <row r="168">
      <c r="A168" s="25"/>
      <c r="B168" s="2" t="s">
        <v>524</v>
      </c>
      <c r="C168" s="2" t="s">
        <v>528</v>
      </c>
      <c r="D168" s="26" t="str">
        <f t="shared" si="68"/>
        <v>1TAC60</v>
      </c>
      <c r="E168" s="41"/>
      <c r="F168" s="5">
        <v>223.6</v>
      </c>
      <c r="G168" s="2" t="s">
        <v>41</v>
      </c>
      <c r="I168" s="34">
        <f t="shared" si="69"/>
        <v>223.6</v>
      </c>
      <c r="J168" s="2" t="s">
        <v>41</v>
      </c>
      <c r="K168" s="7">
        <v>100.0</v>
      </c>
      <c r="L168" s="40" t="s">
        <v>46</v>
      </c>
      <c r="N168" s="2" t="s">
        <v>227</v>
      </c>
    </row>
    <row r="169">
      <c r="A169" s="25"/>
      <c r="B169" s="2" t="s">
        <v>529</v>
      </c>
      <c r="C169" s="2" t="s">
        <v>530</v>
      </c>
      <c r="D169" s="26" t="str">
        <f t="shared" si="68"/>
        <v>6TAC02</v>
      </c>
      <c r="E169" s="41"/>
      <c r="F169" s="5">
        <v>52.02</v>
      </c>
      <c r="G169" s="2" t="s">
        <v>41</v>
      </c>
      <c r="I169" s="34">
        <f t="shared" si="69"/>
        <v>52.02</v>
      </c>
      <c r="J169" s="2" t="s">
        <v>41</v>
      </c>
      <c r="K169" s="7">
        <v>100.0</v>
      </c>
      <c r="L169" s="40" t="s">
        <v>46</v>
      </c>
      <c r="N169" s="2" t="s">
        <v>227</v>
      </c>
    </row>
    <row r="170">
      <c r="A170" s="25"/>
      <c r="B170" s="2" t="s">
        <v>529</v>
      </c>
      <c r="C170" s="2" t="s">
        <v>531</v>
      </c>
      <c r="D170" s="26" t="str">
        <f t="shared" si="68"/>
        <v>6TAC04</v>
      </c>
      <c r="E170" s="41"/>
      <c r="F170" s="5">
        <v>52.04</v>
      </c>
      <c r="G170" s="2" t="s">
        <v>41</v>
      </c>
      <c r="I170" s="34">
        <f t="shared" si="69"/>
        <v>52.04</v>
      </c>
      <c r="J170" s="2" t="s">
        <v>41</v>
      </c>
      <c r="K170" s="7">
        <v>100.0</v>
      </c>
      <c r="L170" s="40" t="s">
        <v>46</v>
      </c>
      <c r="M170" s="2"/>
      <c r="N170" s="2" t="s">
        <v>227</v>
      </c>
    </row>
    <row r="171">
      <c r="A171" s="25"/>
      <c r="B171" s="94" t="s">
        <v>532</v>
      </c>
      <c r="C171" s="95"/>
      <c r="D171" s="96"/>
      <c r="E171" s="97"/>
      <c r="F171" s="95"/>
      <c r="G171" s="95"/>
      <c r="H171" s="95"/>
      <c r="I171" s="95"/>
      <c r="J171" s="95"/>
      <c r="K171" s="98"/>
      <c r="L171" s="99"/>
      <c r="M171" s="95"/>
      <c r="N171" s="95"/>
    </row>
    <row r="172">
      <c r="A172" s="25"/>
      <c r="B172" s="2" t="s">
        <v>533</v>
      </c>
      <c r="C172" s="2" t="s">
        <v>534</v>
      </c>
      <c r="D172" s="26" t="s">
        <v>535</v>
      </c>
      <c r="E172" s="41"/>
      <c r="F172" s="5">
        <v>7.235</v>
      </c>
      <c r="G172" s="34"/>
      <c r="H172" s="5"/>
      <c r="I172" s="5">
        <v>7.235</v>
      </c>
      <c r="K172" s="4"/>
      <c r="L172" s="40" t="s">
        <v>536</v>
      </c>
      <c r="N172" s="70" t="s">
        <v>537</v>
      </c>
    </row>
    <row r="173">
      <c r="A173" s="25"/>
      <c r="B173" s="2" t="s">
        <v>538</v>
      </c>
      <c r="C173" s="2" t="s">
        <v>534</v>
      </c>
      <c r="D173" s="26" t="s">
        <v>535</v>
      </c>
      <c r="E173" s="41"/>
      <c r="F173" s="5">
        <v>3.945</v>
      </c>
      <c r="G173" s="34"/>
      <c r="H173" s="5"/>
      <c r="I173" s="5">
        <v>3.945</v>
      </c>
      <c r="K173" s="4"/>
      <c r="L173" s="40" t="s">
        <v>536</v>
      </c>
      <c r="N173" s="70" t="s">
        <v>537</v>
      </c>
    </row>
    <row r="174">
      <c r="A174" s="25"/>
      <c r="B174" s="2" t="s">
        <v>533</v>
      </c>
      <c r="C174" s="2" t="s">
        <v>539</v>
      </c>
      <c r="D174" s="26" t="s">
        <v>540</v>
      </c>
      <c r="E174" s="41"/>
      <c r="F174" s="5">
        <v>7.24</v>
      </c>
      <c r="G174" s="34"/>
      <c r="H174" s="5"/>
      <c r="I174" s="5">
        <f t="shared" ref="I174:I175" si="70">F174</f>
        <v>7.24</v>
      </c>
      <c r="K174" s="4"/>
      <c r="L174" s="40" t="s">
        <v>536</v>
      </c>
      <c r="N174" s="2" t="s">
        <v>541</v>
      </c>
    </row>
    <row r="175">
      <c r="A175" s="25"/>
      <c r="B175" s="2" t="s">
        <v>533</v>
      </c>
      <c r="C175" s="2" t="s">
        <v>542</v>
      </c>
      <c r="D175" s="26" t="s">
        <v>543</v>
      </c>
      <c r="E175" s="41"/>
      <c r="F175" s="5">
        <v>7.248</v>
      </c>
      <c r="G175" s="34"/>
      <c r="H175" s="5"/>
      <c r="I175" s="5">
        <f t="shared" si="70"/>
        <v>7.248</v>
      </c>
      <c r="K175" s="4"/>
      <c r="L175" s="40" t="s">
        <v>536</v>
      </c>
      <c r="N175" s="2" t="s">
        <v>544</v>
      </c>
    </row>
    <row r="176">
      <c r="A176" s="25"/>
      <c r="B176" s="2" t="s">
        <v>538</v>
      </c>
      <c r="C176" s="2" t="s">
        <v>545</v>
      </c>
      <c r="D176" s="26" t="s">
        <v>546</v>
      </c>
      <c r="E176" s="41"/>
      <c r="F176" s="5">
        <v>3.85</v>
      </c>
      <c r="G176" s="34"/>
      <c r="H176" s="5"/>
      <c r="I176" s="5">
        <v>3.85</v>
      </c>
      <c r="K176" s="4"/>
      <c r="L176" s="40" t="s">
        <v>536</v>
      </c>
      <c r="N176" s="2" t="s">
        <v>547</v>
      </c>
    </row>
    <row r="177">
      <c r="A177" s="25"/>
      <c r="B177" s="2" t="s">
        <v>538</v>
      </c>
      <c r="C177" s="2" t="s">
        <v>548</v>
      </c>
      <c r="D177" s="26" t="s">
        <v>549</v>
      </c>
      <c r="E177" s="41"/>
      <c r="F177" s="5">
        <v>3.91</v>
      </c>
      <c r="G177" s="34"/>
      <c r="H177" s="5"/>
      <c r="I177" s="5">
        <v>3.91</v>
      </c>
      <c r="K177" s="4"/>
      <c r="L177" s="40" t="s">
        <v>536</v>
      </c>
      <c r="N177" s="2" t="s">
        <v>550</v>
      </c>
    </row>
    <row r="178">
      <c r="A178" s="25"/>
      <c r="B178" s="2" t="s">
        <v>551</v>
      </c>
      <c r="C178" s="2" t="s">
        <v>552</v>
      </c>
      <c r="D178" s="26" t="s">
        <v>553</v>
      </c>
      <c r="E178" s="41"/>
      <c r="F178" s="5">
        <v>7.072</v>
      </c>
      <c r="G178" s="34"/>
      <c r="H178" s="5"/>
      <c r="I178" s="5">
        <v>7.072</v>
      </c>
      <c r="K178" s="4"/>
      <c r="L178" s="40" t="s">
        <v>554</v>
      </c>
      <c r="N178" s="2" t="s">
        <v>555</v>
      </c>
    </row>
    <row r="179">
      <c r="A179" s="25"/>
      <c r="B179" s="2" t="s">
        <v>556</v>
      </c>
      <c r="C179" s="2" t="s">
        <v>557</v>
      </c>
      <c r="D179" s="26" t="s">
        <v>558</v>
      </c>
      <c r="E179" s="41"/>
      <c r="F179" s="5">
        <v>3.585</v>
      </c>
      <c r="G179" s="34"/>
      <c r="H179" s="5"/>
      <c r="I179" s="5">
        <v>3.585</v>
      </c>
      <c r="K179" s="4"/>
      <c r="L179" s="40" t="s">
        <v>554</v>
      </c>
      <c r="N179" s="2" t="s">
        <v>555</v>
      </c>
    </row>
    <row r="180">
      <c r="A180" s="25"/>
      <c r="B180" s="94" t="s">
        <v>91</v>
      </c>
      <c r="C180" s="95"/>
      <c r="D180" s="96"/>
      <c r="E180" s="97"/>
      <c r="F180" s="95"/>
      <c r="G180" s="95"/>
      <c r="H180" s="95"/>
      <c r="I180" s="95"/>
      <c r="J180" s="95"/>
      <c r="K180" s="98"/>
      <c r="L180" s="99"/>
      <c r="M180" s="95"/>
      <c r="N180" s="95"/>
    </row>
    <row r="181">
      <c r="A181" s="25"/>
      <c r="B181" s="2" t="s">
        <v>91</v>
      </c>
      <c r="C181" s="2" t="s">
        <v>91</v>
      </c>
      <c r="D181" s="26" t="s">
        <v>91</v>
      </c>
      <c r="E181" s="41"/>
      <c r="F181" s="5">
        <v>144.39</v>
      </c>
      <c r="G181" s="34"/>
      <c r="H181" s="5"/>
      <c r="I181" s="5">
        <f t="shared" ref="I181:I183" si="71">F181</f>
        <v>144.39</v>
      </c>
      <c r="K181" s="4"/>
      <c r="L181" s="40" t="s">
        <v>46</v>
      </c>
      <c r="N181" s="2" t="s">
        <v>559</v>
      </c>
    </row>
    <row r="182">
      <c r="A182" s="25"/>
      <c r="B182" s="2" t="s">
        <v>91</v>
      </c>
      <c r="C182" s="2" t="s">
        <v>560</v>
      </c>
      <c r="D182" s="26" t="s">
        <v>561</v>
      </c>
      <c r="E182" s="41"/>
      <c r="F182" s="5">
        <v>144.39</v>
      </c>
      <c r="G182" s="34"/>
      <c r="H182" s="5"/>
      <c r="I182" s="5">
        <f t="shared" si="71"/>
        <v>144.39</v>
      </c>
      <c r="K182" s="7">
        <v>100.0</v>
      </c>
      <c r="L182" s="40" t="s">
        <v>46</v>
      </c>
      <c r="N182" s="2" t="s">
        <v>562</v>
      </c>
    </row>
    <row r="183">
      <c r="A183" s="25"/>
      <c r="B183" s="2" t="s">
        <v>91</v>
      </c>
      <c r="C183" s="2" t="s">
        <v>563</v>
      </c>
      <c r="D183" s="26" t="s">
        <v>564</v>
      </c>
      <c r="E183" s="41"/>
      <c r="F183" s="5">
        <v>144.39</v>
      </c>
      <c r="G183" s="34"/>
      <c r="H183" s="5"/>
      <c r="I183" s="5">
        <f t="shared" si="71"/>
        <v>144.39</v>
      </c>
      <c r="K183" s="7">
        <v>110.9</v>
      </c>
      <c r="L183" s="40" t="s">
        <v>46</v>
      </c>
      <c r="N183" s="2" t="s">
        <v>565</v>
      </c>
    </row>
    <row r="184" ht="38.25" customHeight="1">
      <c r="A184" s="25"/>
      <c r="D184" s="100"/>
      <c r="E184" s="101"/>
      <c r="F184" s="34"/>
      <c r="G184" s="34"/>
      <c r="H184" s="34"/>
      <c r="I184" s="34"/>
      <c r="K184" s="4"/>
      <c r="L184" s="31"/>
    </row>
  </sheetData>
  <mergeCells count="1">
    <mergeCell ref="B1:M1"/>
  </mergeCells>
  <conditionalFormatting sqref="D3:D17 D19:D26 D29 D36 D46 D53:D67 D75:D90 D92:D94 D96:D98 D118:D121 D123:D128 D131:D134 D138:D139 D144 D146:D164 D170">
    <cfRule type="expression" dxfId="0" priority="1">
      <formula>LEN($D3)&gt;6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86"/>
    <col customWidth="1" min="2" max="2" width="12.71"/>
    <col customWidth="1" min="3" max="3" width="11.86"/>
    <col customWidth="1" min="4" max="4" width="7.43"/>
    <col customWidth="1" min="5" max="5" width="9.0"/>
    <col customWidth="1" min="6" max="6" width="6.71"/>
    <col customWidth="1" min="7" max="7" width="10.86"/>
    <col customWidth="1" min="8" max="8" width="10.57"/>
    <col customWidth="1" min="9" max="9" width="9.57"/>
    <col customWidth="1" min="10" max="10" width="11.29"/>
    <col customWidth="1" min="11" max="11" width="8.14"/>
  </cols>
  <sheetData>
    <row r="1">
      <c r="A1" s="2" t="s">
        <v>591</v>
      </c>
      <c r="B1" s="2" t="s">
        <v>592</v>
      </c>
      <c r="C1" s="2" t="s">
        <v>593</v>
      </c>
      <c r="D1" s="2" t="s">
        <v>594</v>
      </c>
      <c r="E1" s="2" t="s">
        <v>595</v>
      </c>
      <c r="F1" s="2" t="s">
        <v>596</v>
      </c>
      <c r="G1" s="109" t="s">
        <v>597</v>
      </c>
      <c r="H1" s="40" t="s">
        <v>598</v>
      </c>
      <c r="I1" s="2" t="s">
        <v>599</v>
      </c>
      <c r="J1" s="2" t="s">
        <v>600</v>
      </c>
      <c r="K1" s="2" t="s">
        <v>33</v>
      </c>
    </row>
    <row r="2">
      <c r="A2" t="str">
        <f>IF(C2&lt;&gt;"", 1, "")</f>
        <v/>
      </c>
      <c r="B2" s="31" t="str">
        <f>IF(C2&lt;&gt;"", 'ICS-217'!D4 , "")</f>
        <v/>
      </c>
      <c r="C2" s="110" t="str">
        <f>IF('ICS-217'!L4&lt;&gt;"FM","", IF(AND('ICS-217'!F4&gt;'Radio Config'!$C$2, 'ICS-217'!F4&lt;'Radio Config'!$D$2, 'Radio Config'!$F$2="y"), 'ICS-217'!F4, IF(AND('ICS-217'!F4&gt;'Radio Config'!$C$3, 'ICS-217'!F4&lt;'Radio Config'!$D$3, 'Radio Config'!$F$3="y"), 'ICS-217'!F4, IF(AND('ICS-217'!F4&gt;'Radio Config'!$C$4, 'ICS-217'!F4&lt;'Radio Config'!$D$4, 'Radio Config'!$F$4="y"), 'ICS-217'!F4, IF(AND('ICS-217'!F4&gt;'Radio Config'!$C$5, 'ICS-217'!F4&lt;'Radio Config'!$D$5, 'Radio Config'!$F$5="y"), 'ICS-217'!F4, IF(AND('ICS-217'!F4&gt;'Radio Config'!$C$6, 'ICS-217'!F4&lt;'Radio Config'!$D$6, 'Radio Config'!$F$6="y"), 'ICS-217'!F4, IF(AND('ICS-217'!F4&gt;'Radio Config'!$C$7, 'ICS-217'!F4&lt;'Radio Config'!$D$7, 'Radio Config'!$F$7="y"), 'ICS-217'!F4, IF(AND('ICS-217'!F4&gt;'Radio Config'!$C$8, 'ICS-217'!F4&lt;'Radio Config'!$D$8, 'Radio Config'!$F$8="y"), 'ICS-217'!F4, ""))))))))</f>
        <v/>
      </c>
      <c r="D2" t="str">
        <f>IF(C2&lt;&gt;"", IF('ICS-217'!$F4='ICS-217'!$I4, "", IF('ICS-217'!$F4&gt;'ICS-217'!$I4, "-", IF('ICS-217'!$F4&lt;'ICS-217'!$I4, "+", "error"))), "")</f>
        <v/>
      </c>
      <c r="E2" s="111" t="str">
        <f>IF('ICS-217'!L4&lt;&gt;"FM","", IF(AND('ICS-217'!F4&gt;'Radio Config'!$C$2, 'ICS-217'!F4&lt;'Radio Config'!$D$2, 'Radio Config'!$F$2="y"), ABS('ICS-217'!F4-'ICS-217'!I4), IF(AND('ICS-217'!F4&gt;'Radio Config'!$C$3, 'ICS-217'!F4&lt;'Radio Config'!$D$3, 'Radio Config'!$F$3="y"), ABS('ICS-217'!F4-'ICS-217'!I4), IF(AND('ICS-217'!F4&gt;'Radio Config'!$C$4, 'ICS-217'!F4&lt;'Radio Config'!$D$4, 'Radio Config'!$F$4="y"), ABS('ICS-217'!F4-'ICS-217'!I4), IF(AND('ICS-217'!F4&gt;'Radio Config'!$C$5, 'ICS-217'!F4&lt;'Radio Config'!$D$5, 'Radio Config'!$F$5="y"), ABS('ICS-217'!F4-'ICS-217'!I4), IF(AND('ICS-217'!F4&gt;'Radio Config'!$C$6, 'ICS-217'!F4&lt;'Radio Config'!$D$6, 'Radio Config'!$F$6="y"), ABS('ICS-217'!F4-'ICS-217'!I4), IF(AND('ICS-217'!F4&gt;'Radio Config'!$C$7, 'ICS-217'!F4&lt;'Radio Config'!$D$7, 'Radio Config'!$F$7="y"), ABS('ICS-217'!F4-'ICS-217'!I4), IF(AND('ICS-217'!F4&gt;'Radio Config'!$C$8, 'ICS-217'!F4&lt;'Radio Config'!$D$8, 'Radio Config'!$F$8="y"), ABS('ICS-217'!F4-'ICS-217'!I4), ""))))))))</f>
        <v/>
      </c>
      <c r="F2" t="str">
        <f>IF(C2&lt;&gt;"", IF(AND('ICS-217'!H4&lt;&gt;"", 'ICS-217'!K4&lt;&gt;""), "TSQL", IF('ICS-217'!K4&lt;&gt;"", "Tone", "")), "")</f>
        <v/>
      </c>
      <c r="G2" s="112" t="str">
        <f>IF(C2&lt;&gt;"", IF('ICS-217'!K4&lt;&gt;"", 'ICS-217'!K4, 88.5) , "")</f>
        <v/>
      </c>
      <c r="H2" s="100" t="str">
        <f>IF(C2&lt;&gt;"", IF('ICS-217'!K4&lt;&gt;"", 'ICS-217'!K4, G2) , "")</f>
        <v/>
      </c>
      <c r="I2" t="str">
        <f t="shared" ref="I2:I179" si="1">IF(C2&lt;&gt;"", "023", "")</f>
        <v/>
      </c>
      <c r="J2" t="str">
        <f t="shared" ref="J2:J179" si="2">IF(C2&lt;&gt;"", "NN", "")</f>
        <v/>
      </c>
      <c r="K2" t="str">
        <f>IF(C2&lt;&gt;"", IF(AND('ICS-217'!G4="W",'ICS-217'!L4="FM"), "FM", IF(AND('ICS-217'!G4="N",'ICS-217'!L4="FM"), "NFM", "")), "")</f>
        <v/>
      </c>
    </row>
    <row r="3">
      <c r="A3" t="str">
        <f t="shared" ref="A3:A179" si="3">IF(C3&lt;&gt;"", count($A$2:A2)+1, "")</f>
        <v/>
      </c>
      <c r="B3" s="31" t="str">
        <f>IF(C3&lt;&gt;"", 'ICS-217'!D5 , "")</f>
        <v/>
      </c>
      <c r="C3" s="110" t="str">
        <f>IF('ICS-217'!L5&lt;&gt;"FM","", IF(AND('ICS-217'!F5&gt;'Radio Config'!$C$2, 'ICS-217'!F5&lt;'Radio Config'!$D$2, 'Radio Config'!$F$2="y"), 'ICS-217'!F5, IF(AND('ICS-217'!F5&gt;'Radio Config'!$C$3, 'ICS-217'!F5&lt;'Radio Config'!$D$3, 'Radio Config'!$F$3="y"), 'ICS-217'!F5, IF(AND('ICS-217'!F5&gt;'Radio Config'!$C$4, 'ICS-217'!F5&lt;'Radio Config'!$D$4, 'Radio Config'!$F$4="y"), 'ICS-217'!F5, IF(AND('ICS-217'!F5&gt;'Radio Config'!$C$5, 'ICS-217'!F5&lt;'Radio Config'!$D$5, 'Radio Config'!$F$5="y"), 'ICS-217'!F5, IF(AND('ICS-217'!F5&gt;'Radio Config'!$C$6, 'ICS-217'!F5&lt;'Radio Config'!$D$6, 'Radio Config'!$F$6="y"), 'ICS-217'!F5, IF(AND('ICS-217'!F5&gt;'Radio Config'!$C$7, 'ICS-217'!F5&lt;'Radio Config'!$D$7, 'Radio Config'!$F$7="y"), 'ICS-217'!F5, IF(AND('ICS-217'!F5&gt;'Radio Config'!$C$8, 'ICS-217'!F5&lt;'Radio Config'!$D$8, 'Radio Config'!$F$8="y"), 'ICS-217'!F5, ""))))))))</f>
        <v/>
      </c>
      <c r="D3" t="str">
        <f>IF(C3&lt;&gt;"", IF('ICS-217'!$F5='ICS-217'!$I5, "", IF('ICS-217'!$F5&gt;'ICS-217'!$I5, "-", IF('ICS-217'!$F5&lt;'ICS-217'!$I5, "+", "error"))), "")</f>
        <v/>
      </c>
      <c r="E3" s="111" t="str">
        <f>IF('ICS-217'!L5&lt;&gt;"FM","", IF(AND('ICS-217'!F5&gt;'Radio Config'!$C$2, 'ICS-217'!F5&lt;'Radio Config'!$D$2, 'Radio Config'!$F$2="y"), ABS('ICS-217'!F5-'ICS-217'!I5), IF(AND('ICS-217'!F5&gt;'Radio Config'!$C$3, 'ICS-217'!F5&lt;'Radio Config'!$D$3, 'Radio Config'!$F$3="y"), ABS('ICS-217'!F5-'ICS-217'!I5), IF(AND('ICS-217'!F5&gt;'Radio Config'!$C$4, 'ICS-217'!F5&lt;'Radio Config'!$D$4, 'Radio Config'!$F$4="y"), ABS('ICS-217'!F5-'ICS-217'!I5), IF(AND('ICS-217'!F5&gt;'Radio Config'!$C$5, 'ICS-217'!F5&lt;'Radio Config'!$D$5, 'Radio Config'!$F$5="y"), ABS('ICS-217'!F5-'ICS-217'!I5), IF(AND('ICS-217'!F5&gt;'Radio Config'!$C$6, 'ICS-217'!F5&lt;'Radio Config'!$D$6, 'Radio Config'!$F$6="y"), ABS('ICS-217'!F5-'ICS-217'!I5), IF(AND('ICS-217'!F5&gt;'Radio Config'!$C$7, 'ICS-217'!F5&lt;'Radio Config'!$D$7, 'Radio Config'!$F$7="y"), ABS('ICS-217'!F5-'ICS-217'!I5), IF(AND('ICS-217'!F5&gt;'Radio Config'!$C$8, 'ICS-217'!F5&lt;'Radio Config'!$D$8, 'Radio Config'!$F$8="y"), ABS('ICS-217'!F5-'ICS-217'!I5), ""))))))))</f>
        <v/>
      </c>
      <c r="F3" t="str">
        <f>IF(C3&lt;&gt;"", IF(AND('ICS-217'!H5&lt;&gt;"", 'ICS-217'!K5&lt;&gt;""), "TSQL", IF('ICS-217'!K5&lt;&gt;"", "Tone", "")), "")</f>
        <v/>
      </c>
      <c r="G3" s="112" t="str">
        <f>IF(C3&lt;&gt;"", IF('ICS-217'!K5&lt;&gt;"", 'ICS-217'!K5, 88.5) , "")</f>
        <v/>
      </c>
      <c r="H3" s="100" t="str">
        <f>IF(C3&lt;&gt;"", IF('ICS-217'!K5&lt;&gt;"", 'ICS-217'!K5, G3) , "")</f>
        <v/>
      </c>
      <c r="I3" t="str">
        <f t="shared" si="1"/>
        <v/>
      </c>
      <c r="J3" t="str">
        <f t="shared" si="2"/>
        <v/>
      </c>
      <c r="K3" t="str">
        <f>IF(C3&lt;&gt;"", IF(AND('ICS-217'!G5="W",'ICS-217'!L5="FM"), "FM", IF(AND('ICS-217'!G5="N",'ICS-217'!L5="FM"), "NFM", "")), "")</f>
        <v/>
      </c>
    </row>
    <row r="4">
      <c r="A4">
        <f t="shared" si="3"/>
        <v>1</v>
      </c>
      <c r="B4" s="31" t="str">
        <f>IF(C4&lt;&gt;"", 'ICS-217'!D6 , "")</f>
        <v>03C</v>
      </c>
      <c r="C4" s="110">
        <f>IF('ICS-217'!L6&lt;&gt;"FM","", IF(AND('ICS-217'!F6&gt;'Radio Config'!$C$2, 'ICS-217'!F6&lt;'Radio Config'!$D$2, 'Radio Config'!$F$2="y"), 'ICS-217'!F6, IF(AND('ICS-217'!F6&gt;'Radio Config'!$C$3, 'ICS-217'!F6&lt;'Radio Config'!$D$3, 'Radio Config'!$F$3="y"), 'ICS-217'!F6, IF(AND('ICS-217'!F6&gt;'Radio Config'!$C$4, 'ICS-217'!F6&lt;'Radio Config'!$D$4, 'Radio Config'!$F$4="y"), 'ICS-217'!F6, IF(AND('ICS-217'!F6&gt;'Radio Config'!$C$5, 'ICS-217'!F6&lt;'Radio Config'!$D$5, 'Radio Config'!$F$5="y"), 'ICS-217'!F6, IF(AND('ICS-217'!F6&gt;'Radio Config'!$C$6, 'ICS-217'!F6&lt;'Radio Config'!$D$6, 'Radio Config'!$F$6="y"), 'ICS-217'!F6, IF(AND('ICS-217'!F6&gt;'Radio Config'!$C$7, 'ICS-217'!F6&lt;'Radio Config'!$D$7, 'Radio Config'!$F$7="y"), 'ICS-217'!F6, IF(AND('ICS-217'!F6&gt;'Radio Config'!$C$8, 'ICS-217'!F6&lt;'Radio Config'!$D$8, 'Radio Config'!$F$8="y"), 'ICS-217'!F6, ""))))))))</f>
        <v>443.625</v>
      </c>
      <c r="D4" t="str">
        <f>IF(C4&lt;&gt;"", IF('ICS-217'!$F6='ICS-217'!$I6, "", IF('ICS-217'!$F6&gt;'ICS-217'!$I6, "-", IF('ICS-217'!$F6&lt;'ICS-217'!$I6, "+", "error"))), "")</f>
        <v>+</v>
      </c>
      <c r="E4" s="111">
        <f>IF('ICS-217'!L6&lt;&gt;"FM","", IF(AND('ICS-217'!F6&gt;'Radio Config'!$C$2, 'ICS-217'!F6&lt;'Radio Config'!$D$2, 'Radio Config'!$F$2="y"), ABS('ICS-217'!F6-'ICS-217'!I6), IF(AND('ICS-217'!F6&gt;'Radio Config'!$C$3, 'ICS-217'!F6&lt;'Radio Config'!$D$3, 'Radio Config'!$F$3="y"), ABS('ICS-217'!F6-'ICS-217'!I6), IF(AND('ICS-217'!F6&gt;'Radio Config'!$C$4, 'ICS-217'!F6&lt;'Radio Config'!$D$4, 'Radio Config'!$F$4="y"), ABS('ICS-217'!F6-'ICS-217'!I6), IF(AND('ICS-217'!F6&gt;'Radio Config'!$C$5, 'ICS-217'!F6&lt;'Radio Config'!$D$5, 'Radio Config'!$F$5="y"), ABS('ICS-217'!F6-'ICS-217'!I6), IF(AND('ICS-217'!F6&gt;'Radio Config'!$C$6, 'ICS-217'!F6&lt;'Radio Config'!$D$6, 'Radio Config'!$F$6="y"), ABS('ICS-217'!F6-'ICS-217'!I6), IF(AND('ICS-217'!F6&gt;'Radio Config'!$C$7, 'ICS-217'!F6&lt;'Radio Config'!$D$7, 'Radio Config'!$F$7="y"), ABS('ICS-217'!F6-'ICS-217'!I6), IF(AND('ICS-217'!F6&gt;'Radio Config'!$C$8, 'ICS-217'!F6&lt;'Radio Config'!$D$8, 'Radio Config'!$F$8="y"), ABS('ICS-217'!F6-'ICS-217'!I6), ""))))))))</f>
        <v>5</v>
      </c>
      <c r="F4" t="str">
        <f>IF(C4&lt;&gt;"", IF(AND('ICS-217'!H6&lt;&gt;"", 'ICS-217'!K6&lt;&gt;""), "TSQL", IF('ICS-217'!K6&lt;&gt;"", "Tone", "")), "")</f>
        <v>Tone</v>
      </c>
      <c r="G4" s="112">
        <f>IF(C4&lt;&gt;"", IF('ICS-217'!K6&lt;&gt;"", 'ICS-217'!K6, 88.5) , "")</f>
        <v>162.2</v>
      </c>
      <c r="H4" s="112">
        <f>IF(C4&lt;&gt;"", IF('ICS-217'!K6&lt;&gt;"", 'ICS-217'!K6, G4) , "")</f>
        <v>162.2</v>
      </c>
      <c r="I4" t="str">
        <f t="shared" si="1"/>
        <v>023</v>
      </c>
      <c r="J4" t="str">
        <f t="shared" si="2"/>
        <v>NN</v>
      </c>
      <c r="K4" t="str">
        <f>IF(C4&lt;&gt;"", IF(AND('ICS-217'!G6="W",'ICS-217'!L6="FM"), "FM", IF(AND('ICS-217'!G6="N",'ICS-217'!L6="FM"), "NFM", "")), "")</f>
        <v>FM</v>
      </c>
    </row>
    <row r="5">
      <c r="A5" t="str">
        <f t="shared" si="3"/>
        <v/>
      </c>
      <c r="B5" s="31" t="str">
        <f>IF(C5&lt;&gt;"", 'ICS-217'!D7 , "")</f>
        <v/>
      </c>
      <c r="C5" s="110" t="str">
        <f>IF('ICS-217'!L7&lt;&gt;"FM","", IF(AND('ICS-217'!F7&gt;'Radio Config'!$C$2, 'ICS-217'!F7&lt;'Radio Config'!$D$2, 'Radio Config'!$F$2="y"), 'ICS-217'!F7, IF(AND('ICS-217'!F7&gt;'Radio Config'!$C$3, 'ICS-217'!F7&lt;'Radio Config'!$D$3, 'Radio Config'!$F$3="y"), 'ICS-217'!F7, IF(AND('ICS-217'!F7&gt;'Radio Config'!$C$4, 'ICS-217'!F7&lt;'Radio Config'!$D$4, 'Radio Config'!$F$4="y"), 'ICS-217'!F7, IF(AND('ICS-217'!F7&gt;'Radio Config'!$C$5, 'ICS-217'!F7&lt;'Radio Config'!$D$5, 'Radio Config'!$F$5="y"), 'ICS-217'!F7, IF(AND('ICS-217'!F7&gt;'Radio Config'!$C$6, 'ICS-217'!F7&lt;'Radio Config'!$D$6, 'Radio Config'!$F$6="y"), 'ICS-217'!F7, IF(AND('ICS-217'!F7&gt;'Radio Config'!$C$7, 'ICS-217'!F7&lt;'Radio Config'!$D$7, 'Radio Config'!$F$7="y"), 'ICS-217'!F7, IF(AND('ICS-217'!F7&gt;'Radio Config'!$C$8, 'ICS-217'!F7&lt;'Radio Config'!$D$8, 'Radio Config'!$F$8="y"), 'ICS-217'!F7, ""))))))))</f>
        <v/>
      </c>
      <c r="D5" t="str">
        <f>IF(C5&lt;&gt;"", IF('ICS-217'!$F7='ICS-217'!$I7, "", IF('ICS-217'!$F7&gt;'ICS-217'!$I7, "-", IF('ICS-217'!$F7&lt;'ICS-217'!$I7, "+", "error"))), "")</f>
        <v/>
      </c>
      <c r="E5" s="111" t="str">
        <f>IF('ICS-217'!L7&lt;&gt;"FM","", IF(AND('ICS-217'!F7&gt;'Radio Config'!$C$2, 'ICS-217'!F7&lt;'Radio Config'!$D$2, 'Radio Config'!$F$2="y"), ABS('ICS-217'!F7-'ICS-217'!I7), IF(AND('ICS-217'!F7&gt;'Radio Config'!$C$3, 'ICS-217'!F7&lt;'Radio Config'!$D$3, 'Radio Config'!$F$3="y"), ABS('ICS-217'!F7-'ICS-217'!I7), IF(AND('ICS-217'!F7&gt;'Radio Config'!$C$4, 'ICS-217'!F7&lt;'Radio Config'!$D$4, 'Radio Config'!$F$4="y"), ABS('ICS-217'!F7-'ICS-217'!I7), IF(AND('ICS-217'!F7&gt;'Radio Config'!$C$5, 'ICS-217'!F7&lt;'Radio Config'!$D$5, 'Radio Config'!$F$5="y"), ABS('ICS-217'!F7-'ICS-217'!I7), IF(AND('ICS-217'!F7&gt;'Radio Config'!$C$6, 'ICS-217'!F7&lt;'Radio Config'!$D$6, 'Radio Config'!$F$6="y"), ABS('ICS-217'!F7-'ICS-217'!I7), IF(AND('ICS-217'!F7&gt;'Radio Config'!$C$7, 'ICS-217'!F7&lt;'Radio Config'!$D$7, 'Radio Config'!$F$7="y"), ABS('ICS-217'!F7-'ICS-217'!I7), IF(AND('ICS-217'!F7&gt;'Radio Config'!$C$8, 'ICS-217'!F7&lt;'Radio Config'!$D$8, 'Radio Config'!$F$8="y"), ABS('ICS-217'!F7-'ICS-217'!I7), ""))))))))</f>
        <v/>
      </c>
      <c r="F5" t="str">
        <f>IF(C5&lt;&gt;"", IF(AND('ICS-217'!H7&lt;&gt;"", 'ICS-217'!K7&lt;&gt;""), "TSQL", IF('ICS-217'!K7&lt;&gt;"", "Tone", "")), "")</f>
        <v/>
      </c>
      <c r="G5" s="112" t="str">
        <f>IF(C5&lt;&gt;"", IF('ICS-217'!K7&lt;&gt;"", 'ICS-217'!K7, 88.5) , "")</f>
        <v/>
      </c>
      <c r="H5" s="100" t="str">
        <f>IF(C5&lt;&gt;"", IF('ICS-217'!K7&lt;&gt;"", 'ICS-217'!K7, G5) , "")</f>
        <v/>
      </c>
      <c r="I5" t="str">
        <f t="shared" si="1"/>
        <v/>
      </c>
      <c r="J5" t="str">
        <f t="shared" si="2"/>
        <v/>
      </c>
      <c r="K5" t="str">
        <f>IF(C5&lt;&gt;"", IF(AND('ICS-217'!G7="W",'ICS-217'!L7="FM"), "FM", IF(AND('ICS-217'!G7="N",'ICS-217'!L7="FM"), "NFM", "")), "")</f>
        <v/>
      </c>
    </row>
    <row r="6">
      <c r="A6" t="str">
        <f t="shared" si="3"/>
        <v/>
      </c>
      <c r="B6" s="31" t="str">
        <f>IF(C6&lt;&gt;"", 'ICS-217'!D8 , "")</f>
        <v/>
      </c>
      <c r="C6" s="110" t="str">
        <f>IF('ICS-217'!L8&lt;&gt;"FM","", IF(AND('ICS-217'!F8&gt;'Radio Config'!$C$2, 'ICS-217'!F8&lt;'Radio Config'!$D$2, 'Radio Config'!$F$2="y"), 'ICS-217'!F8, IF(AND('ICS-217'!F8&gt;'Radio Config'!$C$3, 'ICS-217'!F8&lt;'Radio Config'!$D$3, 'Radio Config'!$F$3="y"), 'ICS-217'!F8, IF(AND('ICS-217'!F8&gt;'Radio Config'!$C$4, 'ICS-217'!F8&lt;'Radio Config'!$D$4, 'Radio Config'!$F$4="y"), 'ICS-217'!F8, IF(AND('ICS-217'!F8&gt;'Radio Config'!$C$5, 'ICS-217'!F8&lt;'Radio Config'!$D$5, 'Radio Config'!$F$5="y"), 'ICS-217'!F8, IF(AND('ICS-217'!F8&gt;'Radio Config'!$C$6, 'ICS-217'!F8&lt;'Radio Config'!$D$6, 'Radio Config'!$F$6="y"), 'ICS-217'!F8, IF(AND('ICS-217'!F8&gt;'Radio Config'!$C$7, 'ICS-217'!F8&lt;'Radio Config'!$D$7, 'Radio Config'!$F$7="y"), 'ICS-217'!F8, IF(AND('ICS-217'!F8&gt;'Radio Config'!$C$8, 'ICS-217'!F8&lt;'Radio Config'!$D$8, 'Radio Config'!$F$8="y"), 'ICS-217'!F8, ""))))))))</f>
        <v/>
      </c>
      <c r="D6" t="str">
        <f>IF(C6&lt;&gt;"", IF('ICS-217'!$F8='ICS-217'!$I8, "", IF('ICS-217'!$F8&gt;'ICS-217'!$I8, "-", IF('ICS-217'!$F8&lt;'ICS-217'!$I8, "+", "error"))), "")</f>
        <v/>
      </c>
      <c r="E6" s="111" t="str">
        <f>IF('ICS-217'!L8&lt;&gt;"FM","", IF(AND('ICS-217'!F8&gt;'Radio Config'!$C$2, 'ICS-217'!F8&lt;'Radio Config'!$D$2, 'Radio Config'!$F$2="y"), ABS('ICS-217'!F8-'ICS-217'!I8), IF(AND('ICS-217'!F8&gt;'Radio Config'!$C$3, 'ICS-217'!F8&lt;'Radio Config'!$D$3, 'Radio Config'!$F$3="y"), ABS('ICS-217'!F8-'ICS-217'!I8), IF(AND('ICS-217'!F8&gt;'Radio Config'!$C$4, 'ICS-217'!F8&lt;'Radio Config'!$D$4, 'Radio Config'!$F$4="y"), ABS('ICS-217'!F8-'ICS-217'!I8), IF(AND('ICS-217'!F8&gt;'Radio Config'!$C$5, 'ICS-217'!F8&lt;'Radio Config'!$D$5, 'Radio Config'!$F$5="y"), ABS('ICS-217'!F8-'ICS-217'!I8), IF(AND('ICS-217'!F8&gt;'Radio Config'!$C$6, 'ICS-217'!F8&lt;'Radio Config'!$D$6, 'Radio Config'!$F$6="y"), ABS('ICS-217'!F8-'ICS-217'!I8), IF(AND('ICS-217'!F8&gt;'Radio Config'!$C$7, 'ICS-217'!F8&lt;'Radio Config'!$D$7, 'Radio Config'!$F$7="y"), ABS('ICS-217'!F8-'ICS-217'!I8), IF(AND('ICS-217'!F8&gt;'Radio Config'!$C$8, 'ICS-217'!F8&lt;'Radio Config'!$D$8, 'Radio Config'!$F$8="y"), ABS('ICS-217'!F8-'ICS-217'!I8), ""))))))))</f>
        <v/>
      </c>
      <c r="F6" t="str">
        <f>IF(C6&lt;&gt;"", IF(AND('ICS-217'!H8&lt;&gt;"", 'ICS-217'!K8&lt;&gt;""), "TSQL", IF('ICS-217'!K8&lt;&gt;"", "Tone", "")), "")</f>
        <v/>
      </c>
      <c r="G6" s="112" t="str">
        <f>IF(C6&lt;&gt;"", IF('ICS-217'!K8&lt;&gt;"", 'ICS-217'!K8, 88.5) , "")</f>
        <v/>
      </c>
      <c r="H6" s="100" t="str">
        <f>IF(C6&lt;&gt;"", IF('ICS-217'!K8&lt;&gt;"", 'ICS-217'!K8, G6) , "")</f>
        <v/>
      </c>
      <c r="I6" t="str">
        <f t="shared" si="1"/>
        <v/>
      </c>
      <c r="J6" t="str">
        <f t="shared" si="2"/>
        <v/>
      </c>
      <c r="K6" t="str">
        <f>IF(C6&lt;&gt;"", IF(AND('ICS-217'!G8="W",'ICS-217'!L8="FM"), "FM", IF(AND('ICS-217'!G8="N",'ICS-217'!L8="FM"), "NFM", "")), "")</f>
        <v/>
      </c>
    </row>
    <row r="7">
      <c r="A7" t="str">
        <f t="shared" si="3"/>
        <v/>
      </c>
      <c r="B7" s="31" t="str">
        <f>IF(C7&lt;&gt;"", 'ICS-217'!D9 , "")</f>
        <v/>
      </c>
      <c r="C7" s="110" t="str">
        <f>IF('ICS-217'!L9&lt;&gt;"FM","", IF(AND('ICS-217'!F9&gt;'Radio Config'!$C$2, 'ICS-217'!F9&lt;'Radio Config'!$D$2, 'Radio Config'!$F$2="y"), 'ICS-217'!F9, IF(AND('ICS-217'!F9&gt;'Radio Config'!$C$3, 'ICS-217'!F9&lt;'Radio Config'!$D$3, 'Radio Config'!$F$3="y"), 'ICS-217'!F9, IF(AND('ICS-217'!F9&gt;'Radio Config'!$C$4, 'ICS-217'!F9&lt;'Radio Config'!$D$4, 'Radio Config'!$F$4="y"), 'ICS-217'!F9, IF(AND('ICS-217'!F9&gt;'Radio Config'!$C$5, 'ICS-217'!F9&lt;'Radio Config'!$D$5, 'Radio Config'!$F$5="y"), 'ICS-217'!F9, IF(AND('ICS-217'!F9&gt;'Radio Config'!$C$6, 'ICS-217'!F9&lt;'Radio Config'!$D$6, 'Radio Config'!$F$6="y"), 'ICS-217'!F9, IF(AND('ICS-217'!F9&gt;'Radio Config'!$C$7, 'ICS-217'!F9&lt;'Radio Config'!$D$7, 'Radio Config'!$F$7="y"), 'ICS-217'!F9, IF(AND('ICS-217'!F9&gt;'Radio Config'!$C$8, 'ICS-217'!F9&lt;'Radio Config'!$D$8, 'Radio Config'!$F$8="y"), 'ICS-217'!F9, ""))))))))</f>
        <v/>
      </c>
      <c r="D7" t="str">
        <f>IF(C7&lt;&gt;"", IF('ICS-217'!$F9='ICS-217'!$I9, "", IF('ICS-217'!$F9&gt;'ICS-217'!$I9, "-", IF('ICS-217'!$F9&lt;'ICS-217'!$I9, "+", "error"))), "")</f>
        <v/>
      </c>
      <c r="E7" s="111" t="str">
        <f>IF('ICS-217'!L9&lt;&gt;"FM","", IF(AND('ICS-217'!F9&gt;'Radio Config'!$C$2, 'ICS-217'!F9&lt;'Radio Config'!$D$2, 'Radio Config'!$F$2="y"), ABS('ICS-217'!F9-'ICS-217'!I9), IF(AND('ICS-217'!F9&gt;'Radio Config'!$C$3, 'ICS-217'!F9&lt;'Radio Config'!$D$3, 'Radio Config'!$F$3="y"), ABS('ICS-217'!F9-'ICS-217'!I9), IF(AND('ICS-217'!F9&gt;'Radio Config'!$C$4, 'ICS-217'!F9&lt;'Radio Config'!$D$4, 'Radio Config'!$F$4="y"), ABS('ICS-217'!F9-'ICS-217'!I9), IF(AND('ICS-217'!F9&gt;'Radio Config'!$C$5, 'ICS-217'!F9&lt;'Radio Config'!$D$5, 'Radio Config'!$F$5="y"), ABS('ICS-217'!F9-'ICS-217'!I9), IF(AND('ICS-217'!F9&gt;'Radio Config'!$C$6, 'ICS-217'!F9&lt;'Radio Config'!$D$6, 'Radio Config'!$F$6="y"), ABS('ICS-217'!F9-'ICS-217'!I9), IF(AND('ICS-217'!F9&gt;'Radio Config'!$C$7, 'ICS-217'!F9&lt;'Radio Config'!$D$7, 'Radio Config'!$F$7="y"), ABS('ICS-217'!F9-'ICS-217'!I9), IF(AND('ICS-217'!F9&gt;'Radio Config'!$C$8, 'ICS-217'!F9&lt;'Radio Config'!$D$8, 'Radio Config'!$F$8="y"), ABS('ICS-217'!F9-'ICS-217'!I9), ""))))))))</f>
        <v/>
      </c>
      <c r="F7" t="str">
        <f>IF(C7&lt;&gt;"", IF(AND('ICS-217'!H9&lt;&gt;"", 'ICS-217'!K9&lt;&gt;""), "TSQL", IF('ICS-217'!K9&lt;&gt;"", "Tone", "")), "")</f>
        <v/>
      </c>
      <c r="G7" s="112" t="str">
        <f>IF(C7&lt;&gt;"", IF('ICS-217'!K9&lt;&gt;"", 'ICS-217'!K9, 88.5) , "")</f>
        <v/>
      </c>
      <c r="H7" s="100" t="str">
        <f>IF(C7&lt;&gt;"", IF('ICS-217'!K9&lt;&gt;"", 'ICS-217'!K9, G7) , "")</f>
        <v/>
      </c>
      <c r="I7" t="str">
        <f t="shared" si="1"/>
        <v/>
      </c>
      <c r="J7" t="str">
        <f t="shared" si="2"/>
        <v/>
      </c>
      <c r="K7" t="str">
        <f>IF(C7&lt;&gt;"", IF(AND('ICS-217'!G9="W",'ICS-217'!L9="FM"), "FM", IF(AND('ICS-217'!G9="N",'ICS-217'!L9="FM"), "NFM", "")), "")</f>
        <v/>
      </c>
    </row>
    <row r="8">
      <c r="A8" t="str">
        <f t="shared" si="3"/>
        <v/>
      </c>
      <c r="B8" s="31" t="str">
        <f>IF(C8&lt;&gt;"", 'ICS-217'!D10 , "")</f>
        <v/>
      </c>
      <c r="C8" s="110" t="str">
        <f>IF('ICS-217'!L10&lt;&gt;"FM","", IF(AND('ICS-217'!F10&gt;'Radio Config'!$C$2, 'ICS-217'!F10&lt;'Radio Config'!$D$2, 'Radio Config'!$F$2="y"), 'ICS-217'!F10, IF(AND('ICS-217'!F10&gt;'Radio Config'!$C$3, 'ICS-217'!F10&lt;'Radio Config'!$D$3, 'Radio Config'!$F$3="y"), 'ICS-217'!F10, IF(AND('ICS-217'!F10&gt;'Radio Config'!$C$4, 'ICS-217'!F10&lt;'Radio Config'!$D$4, 'Radio Config'!$F$4="y"), 'ICS-217'!F10, IF(AND('ICS-217'!F10&gt;'Radio Config'!$C$5, 'ICS-217'!F10&lt;'Radio Config'!$D$5, 'Radio Config'!$F$5="y"), 'ICS-217'!F10, IF(AND('ICS-217'!F10&gt;'Radio Config'!$C$6, 'ICS-217'!F10&lt;'Radio Config'!$D$6, 'Radio Config'!$F$6="y"), 'ICS-217'!F10, IF(AND('ICS-217'!F10&gt;'Radio Config'!$C$7, 'ICS-217'!F10&lt;'Radio Config'!$D$7, 'Radio Config'!$F$7="y"), 'ICS-217'!F10, IF(AND('ICS-217'!F10&gt;'Radio Config'!$C$8, 'ICS-217'!F10&lt;'Radio Config'!$D$8, 'Radio Config'!$F$8="y"), 'ICS-217'!F10, ""))))))))</f>
        <v/>
      </c>
      <c r="D8" t="str">
        <f>IF(C8&lt;&gt;"", IF('ICS-217'!$F10='ICS-217'!$I10, "", IF('ICS-217'!$F10&gt;'ICS-217'!$I10, "-", IF('ICS-217'!$F10&lt;'ICS-217'!$I10, "+", "error"))), "")</f>
        <v/>
      </c>
      <c r="E8" s="111" t="str">
        <f>IF('ICS-217'!L10&lt;&gt;"FM","", IF(AND('ICS-217'!F10&gt;'Radio Config'!$C$2, 'ICS-217'!F10&lt;'Radio Config'!$D$2, 'Radio Config'!$F$2="y"), ABS('ICS-217'!F10-'ICS-217'!I10), IF(AND('ICS-217'!F10&gt;'Radio Config'!$C$3, 'ICS-217'!F10&lt;'Radio Config'!$D$3, 'Radio Config'!$F$3="y"), ABS('ICS-217'!F10-'ICS-217'!I10), IF(AND('ICS-217'!F10&gt;'Radio Config'!$C$4, 'ICS-217'!F10&lt;'Radio Config'!$D$4, 'Radio Config'!$F$4="y"), ABS('ICS-217'!F10-'ICS-217'!I10), IF(AND('ICS-217'!F10&gt;'Radio Config'!$C$5, 'ICS-217'!F10&lt;'Radio Config'!$D$5, 'Radio Config'!$F$5="y"), ABS('ICS-217'!F10-'ICS-217'!I10), IF(AND('ICS-217'!F10&gt;'Radio Config'!$C$6, 'ICS-217'!F10&lt;'Radio Config'!$D$6, 'Radio Config'!$F$6="y"), ABS('ICS-217'!F10-'ICS-217'!I10), IF(AND('ICS-217'!F10&gt;'Radio Config'!$C$7, 'ICS-217'!F10&lt;'Radio Config'!$D$7, 'Radio Config'!$F$7="y"), ABS('ICS-217'!F10-'ICS-217'!I10), IF(AND('ICS-217'!F10&gt;'Radio Config'!$C$8, 'ICS-217'!F10&lt;'Radio Config'!$D$8, 'Radio Config'!$F$8="y"), ABS('ICS-217'!F10-'ICS-217'!I10), ""))))))))</f>
        <v/>
      </c>
      <c r="F8" t="str">
        <f>IF(C8&lt;&gt;"", IF(AND('ICS-217'!H10&lt;&gt;"", 'ICS-217'!K10&lt;&gt;""), "TSQL", IF('ICS-217'!K10&lt;&gt;"", "Tone", "")), "")</f>
        <v/>
      </c>
      <c r="G8" s="112" t="str">
        <f>IF(C8&lt;&gt;"", IF('ICS-217'!K10&lt;&gt;"", 'ICS-217'!K10, 88.5) , "")</f>
        <v/>
      </c>
      <c r="H8" s="100" t="str">
        <f>IF(C8&lt;&gt;"", IF('ICS-217'!K10&lt;&gt;"", 'ICS-217'!K10, G8) , "")</f>
        <v/>
      </c>
      <c r="I8" t="str">
        <f t="shared" si="1"/>
        <v/>
      </c>
      <c r="J8" t="str">
        <f t="shared" si="2"/>
        <v/>
      </c>
      <c r="K8" t="str">
        <f>IF(C8&lt;&gt;"", IF(AND('ICS-217'!G10="W",'ICS-217'!L10="FM"), "FM", IF(AND('ICS-217'!G10="N",'ICS-217'!L10="FM"), "NFM", "")), "")</f>
        <v/>
      </c>
    </row>
    <row r="9">
      <c r="A9" t="str">
        <f t="shared" si="3"/>
        <v/>
      </c>
      <c r="B9" s="31" t="str">
        <f>IF(C9&lt;&gt;"", 'ICS-217'!D11 , "")</f>
        <v/>
      </c>
      <c r="C9" s="110" t="str">
        <f>IF('ICS-217'!L11&lt;&gt;"FM","", IF(AND('ICS-217'!F11&gt;'Radio Config'!$C$2, 'ICS-217'!F11&lt;'Radio Config'!$D$2, 'Radio Config'!$F$2="y"), 'ICS-217'!F11, IF(AND('ICS-217'!F11&gt;'Radio Config'!$C$3, 'ICS-217'!F11&lt;'Radio Config'!$D$3, 'Radio Config'!$F$3="y"), 'ICS-217'!F11, IF(AND('ICS-217'!F11&gt;'Radio Config'!$C$4, 'ICS-217'!F11&lt;'Radio Config'!$D$4, 'Radio Config'!$F$4="y"), 'ICS-217'!F11, IF(AND('ICS-217'!F11&gt;'Radio Config'!$C$5, 'ICS-217'!F11&lt;'Radio Config'!$D$5, 'Radio Config'!$F$5="y"), 'ICS-217'!F11, IF(AND('ICS-217'!F11&gt;'Radio Config'!$C$6, 'ICS-217'!F11&lt;'Radio Config'!$D$6, 'Radio Config'!$F$6="y"), 'ICS-217'!F11, IF(AND('ICS-217'!F11&gt;'Radio Config'!$C$7, 'ICS-217'!F11&lt;'Radio Config'!$D$7, 'Radio Config'!$F$7="y"), 'ICS-217'!F11, IF(AND('ICS-217'!F11&gt;'Radio Config'!$C$8, 'ICS-217'!F11&lt;'Radio Config'!$D$8, 'Radio Config'!$F$8="y"), 'ICS-217'!F11, ""))))))))</f>
        <v/>
      </c>
      <c r="D9" t="str">
        <f>IF(C9&lt;&gt;"", IF('ICS-217'!$F11='ICS-217'!$I11, "", IF('ICS-217'!$F11&gt;'ICS-217'!$I11, "-", IF('ICS-217'!$F11&lt;'ICS-217'!$I11, "+", "error"))), "")</f>
        <v/>
      </c>
      <c r="E9" s="111" t="str">
        <f>IF('ICS-217'!L11&lt;&gt;"FM","", IF(AND('ICS-217'!F11&gt;'Radio Config'!$C$2, 'ICS-217'!F11&lt;'Radio Config'!$D$2, 'Radio Config'!$F$2="y"), ABS('ICS-217'!F11-'ICS-217'!I11), IF(AND('ICS-217'!F11&gt;'Radio Config'!$C$3, 'ICS-217'!F11&lt;'Radio Config'!$D$3, 'Radio Config'!$F$3="y"), ABS('ICS-217'!F11-'ICS-217'!I11), IF(AND('ICS-217'!F11&gt;'Radio Config'!$C$4, 'ICS-217'!F11&lt;'Radio Config'!$D$4, 'Radio Config'!$F$4="y"), ABS('ICS-217'!F11-'ICS-217'!I11), IF(AND('ICS-217'!F11&gt;'Radio Config'!$C$5, 'ICS-217'!F11&lt;'Radio Config'!$D$5, 'Radio Config'!$F$5="y"), ABS('ICS-217'!F11-'ICS-217'!I11), IF(AND('ICS-217'!F11&gt;'Radio Config'!$C$6, 'ICS-217'!F11&lt;'Radio Config'!$D$6, 'Radio Config'!$F$6="y"), ABS('ICS-217'!F11-'ICS-217'!I11), IF(AND('ICS-217'!F11&gt;'Radio Config'!$C$7, 'ICS-217'!F11&lt;'Radio Config'!$D$7, 'Radio Config'!$F$7="y"), ABS('ICS-217'!F11-'ICS-217'!I11), IF(AND('ICS-217'!F11&gt;'Radio Config'!$C$8, 'ICS-217'!F11&lt;'Radio Config'!$D$8, 'Radio Config'!$F$8="y"), ABS('ICS-217'!F11-'ICS-217'!I11), ""))))))))</f>
        <v/>
      </c>
      <c r="F9" t="str">
        <f>IF(C9&lt;&gt;"", IF(AND('ICS-217'!H11&lt;&gt;"", 'ICS-217'!K11&lt;&gt;""), "TSQL", IF('ICS-217'!K11&lt;&gt;"", "Tone", "")), "")</f>
        <v/>
      </c>
      <c r="G9" s="112" t="str">
        <f>IF(C9&lt;&gt;"", IF('ICS-217'!K11&lt;&gt;"", 'ICS-217'!K11, 88.5) , "")</f>
        <v/>
      </c>
      <c r="H9" s="100" t="str">
        <f>IF(C9&lt;&gt;"", IF('ICS-217'!K11&lt;&gt;"", 'ICS-217'!K11, G9) , "")</f>
        <v/>
      </c>
      <c r="I9" t="str">
        <f t="shared" si="1"/>
        <v/>
      </c>
      <c r="J9" t="str">
        <f t="shared" si="2"/>
        <v/>
      </c>
      <c r="K9" t="str">
        <f>IF(C9&lt;&gt;"", IF(AND('ICS-217'!G11="W",'ICS-217'!L11="FM"), "FM", IF(AND('ICS-217'!G11="N",'ICS-217'!L11="FM"), "NFM", "")), "")</f>
        <v/>
      </c>
    </row>
    <row r="10">
      <c r="A10" t="str">
        <f t="shared" si="3"/>
        <v/>
      </c>
      <c r="B10" s="31" t="str">
        <f>IF(C10&lt;&gt;"", 'ICS-217'!D12 , "")</f>
        <v/>
      </c>
      <c r="C10" s="110" t="str">
        <f>IF('ICS-217'!L12&lt;&gt;"FM","", IF(AND('ICS-217'!F12&gt;'Radio Config'!$C$2, 'ICS-217'!F12&lt;'Radio Config'!$D$2, 'Radio Config'!$F$2="y"), 'ICS-217'!F12, IF(AND('ICS-217'!F12&gt;'Radio Config'!$C$3, 'ICS-217'!F12&lt;'Radio Config'!$D$3, 'Radio Config'!$F$3="y"), 'ICS-217'!F12, IF(AND('ICS-217'!F12&gt;'Radio Config'!$C$4, 'ICS-217'!F12&lt;'Radio Config'!$D$4, 'Radio Config'!$F$4="y"), 'ICS-217'!F12, IF(AND('ICS-217'!F12&gt;'Radio Config'!$C$5, 'ICS-217'!F12&lt;'Radio Config'!$D$5, 'Radio Config'!$F$5="y"), 'ICS-217'!F12, IF(AND('ICS-217'!F12&gt;'Radio Config'!$C$6, 'ICS-217'!F12&lt;'Radio Config'!$D$6, 'Radio Config'!$F$6="y"), 'ICS-217'!F12, IF(AND('ICS-217'!F12&gt;'Radio Config'!$C$7, 'ICS-217'!F12&lt;'Radio Config'!$D$7, 'Radio Config'!$F$7="y"), 'ICS-217'!F12, IF(AND('ICS-217'!F12&gt;'Radio Config'!$C$8, 'ICS-217'!F12&lt;'Radio Config'!$D$8, 'Radio Config'!$F$8="y"), 'ICS-217'!F12, ""))))))))</f>
        <v/>
      </c>
      <c r="D10" t="str">
        <f>IF(C10&lt;&gt;"", IF('ICS-217'!$F12='ICS-217'!$I12, "", IF('ICS-217'!$F12&gt;'ICS-217'!$I12, "-", IF('ICS-217'!$F12&lt;'ICS-217'!$I12, "+", "error"))), "")</f>
        <v/>
      </c>
      <c r="E10" s="111" t="str">
        <f>IF('ICS-217'!L12&lt;&gt;"FM","", IF(AND('ICS-217'!F12&gt;'Radio Config'!$C$2, 'ICS-217'!F12&lt;'Radio Config'!$D$2, 'Radio Config'!$F$2="y"), ABS('ICS-217'!F12-'ICS-217'!I12), IF(AND('ICS-217'!F12&gt;'Radio Config'!$C$3, 'ICS-217'!F12&lt;'Radio Config'!$D$3, 'Radio Config'!$F$3="y"), ABS('ICS-217'!F12-'ICS-217'!I12), IF(AND('ICS-217'!F12&gt;'Radio Config'!$C$4, 'ICS-217'!F12&lt;'Radio Config'!$D$4, 'Radio Config'!$F$4="y"), ABS('ICS-217'!F12-'ICS-217'!I12), IF(AND('ICS-217'!F12&gt;'Radio Config'!$C$5, 'ICS-217'!F12&lt;'Radio Config'!$D$5, 'Radio Config'!$F$5="y"), ABS('ICS-217'!F12-'ICS-217'!I12), IF(AND('ICS-217'!F12&gt;'Radio Config'!$C$6, 'ICS-217'!F12&lt;'Radio Config'!$D$6, 'Radio Config'!$F$6="y"), ABS('ICS-217'!F12-'ICS-217'!I12), IF(AND('ICS-217'!F12&gt;'Radio Config'!$C$7, 'ICS-217'!F12&lt;'Radio Config'!$D$7, 'Radio Config'!$F$7="y"), ABS('ICS-217'!F12-'ICS-217'!I12), IF(AND('ICS-217'!F12&gt;'Radio Config'!$C$8, 'ICS-217'!F12&lt;'Radio Config'!$D$8, 'Radio Config'!$F$8="y"), ABS('ICS-217'!F12-'ICS-217'!I12), ""))))))))</f>
        <v/>
      </c>
      <c r="F10" t="str">
        <f>IF(C10&lt;&gt;"", IF(AND('ICS-217'!H12&lt;&gt;"", 'ICS-217'!K12&lt;&gt;""), "TSQL", IF('ICS-217'!K12&lt;&gt;"", "Tone", "")), "")</f>
        <v/>
      </c>
      <c r="G10" s="112" t="str">
        <f>IF(C10&lt;&gt;"", IF('ICS-217'!K12&lt;&gt;"", 'ICS-217'!K12, 88.5) , "")</f>
        <v/>
      </c>
      <c r="H10" s="100" t="str">
        <f>IF(C10&lt;&gt;"", IF('ICS-217'!K12&lt;&gt;"", 'ICS-217'!K12, G10) , "")</f>
        <v/>
      </c>
      <c r="I10" t="str">
        <f t="shared" si="1"/>
        <v/>
      </c>
      <c r="J10" t="str">
        <f t="shared" si="2"/>
        <v/>
      </c>
      <c r="K10" t="str">
        <f>IF(C10&lt;&gt;"", IF(AND('ICS-217'!G12="W",'ICS-217'!L12="FM"), "FM", IF(AND('ICS-217'!G12="N",'ICS-217'!L12="FM"), "NFM", "")), "")</f>
        <v/>
      </c>
    </row>
    <row r="11">
      <c r="A11" t="str">
        <f t="shared" si="3"/>
        <v/>
      </c>
      <c r="B11" s="31" t="str">
        <f>IF(C11&lt;&gt;"", 'ICS-217'!D13 , "")</f>
        <v/>
      </c>
      <c r="C11" s="110" t="str">
        <f>IF('ICS-217'!L13&lt;&gt;"FM","", IF(AND('ICS-217'!F13&gt;'Radio Config'!$C$2, 'ICS-217'!F13&lt;'Radio Config'!$D$2, 'Radio Config'!$F$2="y"), 'ICS-217'!F13, IF(AND('ICS-217'!F13&gt;'Radio Config'!$C$3, 'ICS-217'!F13&lt;'Radio Config'!$D$3, 'Radio Config'!$F$3="y"), 'ICS-217'!F13, IF(AND('ICS-217'!F13&gt;'Radio Config'!$C$4, 'ICS-217'!F13&lt;'Radio Config'!$D$4, 'Radio Config'!$F$4="y"), 'ICS-217'!F13, IF(AND('ICS-217'!F13&gt;'Radio Config'!$C$5, 'ICS-217'!F13&lt;'Radio Config'!$D$5, 'Radio Config'!$F$5="y"), 'ICS-217'!F13, IF(AND('ICS-217'!F13&gt;'Radio Config'!$C$6, 'ICS-217'!F13&lt;'Radio Config'!$D$6, 'Radio Config'!$F$6="y"), 'ICS-217'!F13, IF(AND('ICS-217'!F13&gt;'Radio Config'!$C$7, 'ICS-217'!F13&lt;'Radio Config'!$D$7, 'Radio Config'!$F$7="y"), 'ICS-217'!F13, IF(AND('ICS-217'!F13&gt;'Radio Config'!$C$8, 'ICS-217'!F13&lt;'Radio Config'!$D$8, 'Radio Config'!$F$8="y"), 'ICS-217'!F13, ""))))))))</f>
        <v/>
      </c>
      <c r="D11" t="str">
        <f>IF(C11&lt;&gt;"", IF('ICS-217'!$F13='ICS-217'!$I13, "", IF('ICS-217'!$F13&gt;'ICS-217'!$I13, "-", IF('ICS-217'!$F13&lt;'ICS-217'!$I13, "+", "error"))), "")</f>
        <v/>
      </c>
      <c r="E11" s="111" t="str">
        <f>IF('ICS-217'!L13&lt;&gt;"FM","", IF(AND('ICS-217'!F13&gt;'Radio Config'!$C$2, 'ICS-217'!F13&lt;'Radio Config'!$D$2, 'Radio Config'!$F$2="y"), ABS('ICS-217'!F13-'ICS-217'!I13), IF(AND('ICS-217'!F13&gt;'Radio Config'!$C$3, 'ICS-217'!F13&lt;'Radio Config'!$D$3, 'Radio Config'!$F$3="y"), ABS('ICS-217'!F13-'ICS-217'!I13), IF(AND('ICS-217'!F13&gt;'Radio Config'!$C$4, 'ICS-217'!F13&lt;'Radio Config'!$D$4, 'Radio Config'!$F$4="y"), ABS('ICS-217'!F13-'ICS-217'!I13), IF(AND('ICS-217'!F13&gt;'Radio Config'!$C$5, 'ICS-217'!F13&lt;'Radio Config'!$D$5, 'Radio Config'!$F$5="y"), ABS('ICS-217'!F13-'ICS-217'!I13), IF(AND('ICS-217'!F13&gt;'Radio Config'!$C$6, 'ICS-217'!F13&lt;'Radio Config'!$D$6, 'Radio Config'!$F$6="y"), ABS('ICS-217'!F13-'ICS-217'!I13), IF(AND('ICS-217'!F13&gt;'Radio Config'!$C$7, 'ICS-217'!F13&lt;'Radio Config'!$D$7, 'Radio Config'!$F$7="y"), ABS('ICS-217'!F13-'ICS-217'!I13), IF(AND('ICS-217'!F13&gt;'Radio Config'!$C$8, 'ICS-217'!F13&lt;'Radio Config'!$D$8, 'Radio Config'!$F$8="y"), ABS('ICS-217'!F13-'ICS-217'!I13), ""))))))))</f>
        <v/>
      </c>
      <c r="F11" t="str">
        <f>IF(C11&lt;&gt;"", IF(AND('ICS-217'!H13&lt;&gt;"", 'ICS-217'!K13&lt;&gt;""), "TSQL", IF('ICS-217'!K13&lt;&gt;"", "Tone", "")), "")</f>
        <v/>
      </c>
      <c r="G11" s="112" t="str">
        <f>IF(C11&lt;&gt;"", IF('ICS-217'!K13&lt;&gt;"", 'ICS-217'!K13, 88.5) , "")</f>
        <v/>
      </c>
      <c r="H11" s="100" t="str">
        <f>IF(C11&lt;&gt;"", IF('ICS-217'!K13&lt;&gt;"", 'ICS-217'!K13, G11) , "")</f>
        <v/>
      </c>
      <c r="I11" t="str">
        <f t="shared" si="1"/>
        <v/>
      </c>
      <c r="J11" t="str">
        <f t="shared" si="2"/>
        <v/>
      </c>
      <c r="K11" t="str">
        <f>IF(C11&lt;&gt;"", IF(AND('ICS-217'!G13="W",'ICS-217'!L13="FM"), "FM", IF(AND('ICS-217'!G13="N",'ICS-217'!L13="FM"), "NFM", "")), "")</f>
        <v/>
      </c>
    </row>
    <row r="12">
      <c r="A12" t="str">
        <f t="shared" si="3"/>
        <v/>
      </c>
      <c r="B12" s="31" t="str">
        <f>IF(C12&lt;&gt;"", 'ICS-217'!D14 , "")</f>
        <v/>
      </c>
      <c r="C12" s="110" t="str">
        <f>IF('ICS-217'!L14&lt;&gt;"FM","", IF(AND('ICS-217'!F14&gt;'Radio Config'!$C$2, 'ICS-217'!F14&lt;'Radio Config'!$D$2, 'Radio Config'!$F$2="y"), 'ICS-217'!F14, IF(AND('ICS-217'!F14&gt;'Radio Config'!$C$3, 'ICS-217'!F14&lt;'Radio Config'!$D$3, 'Radio Config'!$F$3="y"), 'ICS-217'!F14, IF(AND('ICS-217'!F14&gt;'Radio Config'!$C$4, 'ICS-217'!F14&lt;'Radio Config'!$D$4, 'Radio Config'!$F$4="y"), 'ICS-217'!F14, IF(AND('ICS-217'!F14&gt;'Radio Config'!$C$5, 'ICS-217'!F14&lt;'Radio Config'!$D$5, 'Radio Config'!$F$5="y"), 'ICS-217'!F14, IF(AND('ICS-217'!F14&gt;'Radio Config'!$C$6, 'ICS-217'!F14&lt;'Radio Config'!$D$6, 'Radio Config'!$F$6="y"), 'ICS-217'!F14, IF(AND('ICS-217'!F14&gt;'Radio Config'!$C$7, 'ICS-217'!F14&lt;'Radio Config'!$D$7, 'Radio Config'!$F$7="y"), 'ICS-217'!F14, IF(AND('ICS-217'!F14&gt;'Radio Config'!$C$8, 'ICS-217'!F14&lt;'Radio Config'!$D$8, 'Radio Config'!$F$8="y"), 'ICS-217'!F14, ""))))))))</f>
        <v/>
      </c>
      <c r="D12" t="str">
        <f>IF(C12&lt;&gt;"", IF('ICS-217'!$F14='ICS-217'!$I14, "", IF('ICS-217'!$F14&gt;'ICS-217'!$I14, "-", IF('ICS-217'!$F14&lt;'ICS-217'!$I14, "+", "error"))), "")</f>
        <v/>
      </c>
      <c r="E12" s="111" t="str">
        <f>IF('ICS-217'!L14&lt;&gt;"FM","", IF(AND('ICS-217'!F14&gt;'Radio Config'!$C$2, 'ICS-217'!F14&lt;'Radio Config'!$D$2, 'Radio Config'!$F$2="y"), ABS('ICS-217'!F14-'ICS-217'!I14), IF(AND('ICS-217'!F14&gt;'Radio Config'!$C$3, 'ICS-217'!F14&lt;'Radio Config'!$D$3, 'Radio Config'!$F$3="y"), ABS('ICS-217'!F14-'ICS-217'!I14), IF(AND('ICS-217'!F14&gt;'Radio Config'!$C$4, 'ICS-217'!F14&lt;'Radio Config'!$D$4, 'Radio Config'!$F$4="y"), ABS('ICS-217'!F14-'ICS-217'!I14), IF(AND('ICS-217'!F14&gt;'Radio Config'!$C$5, 'ICS-217'!F14&lt;'Radio Config'!$D$5, 'Radio Config'!$F$5="y"), ABS('ICS-217'!F14-'ICS-217'!I14), IF(AND('ICS-217'!F14&gt;'Radio Config'!$C$6, 'ICS-217'!F14&lt;'Radio Config'!$D$6, 'Radio Config'!$F$6="y"), ABS('ICS-217'!F14-'ICS-217'!I14), IF(AND('ICS-217'!F14&gt;'Radio Config'!$C$7, 'ICS-217'!F14&lt;'Radio Config'!$D$7, 'Radio Config'!$F$7="y"), ABS('ICS-217'!F14-'ICS-217'!I14), IF(AND('ICS-217'!F14&gt;'Radio Config'!$C$8, 'ICS-217'!F14&lt;'Radio Config'!$D$8, 'Radio Config'!$F$8="y"), ABS('ICS-217'!F14-'ICS-217'!I14), ""))))))))</f>
        <v/>
      </c>
      <c r="F12" t="str">
        <f>IF(C12&lt;&gt;"", IF(AND('ICS-217'!H14&lt;&gt;"", 'ICS-217'!K14&lt;&gt;""), "TSQL", IF('ICS-217'!K14&lt;&gt;"", "Tone", "")), "")</f>
        <v/>
      </c>
      <c r="G12" s="112" t="str">
        <f>IF(C12&lt;&gt;"", IF('ICS-217'!K14&lt;&gt;"", 'ICS-217'!K14, 88.5) , "")</f>
        <v/>
      </c>
      <c r="H12" s="100" t="str">
        <f>IF(C12&lt;&gt;"", IF('ICS-217'!K14&lt;&gt;"", 'ICS-217'!K14, G12) , "")</f>
        <v/>
      </c>
      <c r="I12" t="str">
        <f t="shared" si="1"/>
        <v/>
      </c>
      <c r="J12" t="str">
        <f t="shared" si="2"/>
        <v/>
      </c>
      <c r="K12" t="str">
        <f>IF(C12&lt;&gt;"", IF(AND('ICS-217'!G14="W",'ICS-217'!L14="FM"), "FM", IF(AND('ICS-217'!G14="N",'ICS-217'!L14="FM"), "NFM", "")), "")</f>
        <v/>
      </c>
    </row>
    <row r="13">
      <c r="A13" t="str">
        <f t="shared" si="3"/>
        <v/>
      </c>
      <c r="B13" s="31" t="str">
        <f>IF(C13&lt;&gt;"", 'ICS-217'!D15 , "")</f>
        <v/>
      </c>
      <c r="C13" s="110" t="str">
        <f>IF('ICS-217'!L15&lt;&gt;"FM","", IF(AND('ICS-217'!F15&gt;'Radio Config'!$C$2, 'ICS-217'!F15&lt;'Radio Config'!$D$2, 'Radio Config'!$F$2="y"), 'ICS-217'!F15, IF(AND('ICS-217'!F15&gt;'Radio Config'!$C$3, 'ICS-217'!F15&lt;'Radio Config'!$D$3, 'Radio Config'!$F$3="y"), 'ICS-217'!F15, IF(AND('ICS-217'!F15&gt;'Radio Config'!$C$4, 'ICS-217'!F15&lt;'Radio Config'!$D$4, 'Radio Config'!$F$4="y"), 'ICS-217'!F15, IF(AND('ICS-217'!F15&gt;'Radio Config'!$C$5, 'ICS-217'!F15&lt;'Radio Config'!$D$5, 'Radio Config'!$F$5="y"), 'ICS-217'!F15, IF(AND('ICS-217'!F15&gt;'Radio Config'!$C$6, 'ICS-217'!F15&lt;'Radio Config'!$D$6, 'Radio Config'!$F$6="y"), 'ICS-217'!F15, IF(AND('ICS-217'!F15&gt;'Radio Config'!$C$7, 'ICS-217'!F15&lt;'Radio Config'!$D$7, 'Radio Config'!$F$7="y"), 'ICS-217'!F15, IF(AND('ICS-217'!F15&gt;'Radio Config'!$C$8, 'ICS-217'!F15&lt;'Radio Config'!$D$8, 'Radio Config'!$F$8="y"), 'ICS-217'!F15, ""))))))))</f>
        <v/>
      </c>
      <c r="D13" t="str">
        <f>IF(C13&lt;&gt;"", IF('ICS-217'!$F15='ICS-217'!$I15, "", IF('ICS-217'!$F15&gt;'ICS-217'!$I15, "-", IF('ICS-217'!$F15&lt;'ICS-217'!$I15, "+", "error"))), "")</f>
        <v/>
      </c>
      <c r="E13" s="111" t="str">
        <f>IF('ICS-217'!L15&lt;&gt;"FM","", IF(AND('ICS-217'!F15&gt;'Radio Config'!$C$2, 'ICS-217'!F15&lt;'Radio Config'!$D$2, 'Radio Config'!$F$2="y"), ABS('ICS-217'!F15-'ICS-217'!I15), IF(AND('ICS-217'!F15&gt;'Radio Config'!$C$3, 'ICS-217'!F15&lt;'Radio Config'!$D$3, 'Radio Config'!$F$3="y"), ABS('ICS-217'!F15-'ICS-217'!I15), IF(AND('ICS-217'!F15&gt;'Radio Config'!$C$4, 'ICS-217'!F15&lt;'Radio Config'!$D$4, 'Radio Config'!$F$4="y"), ABS('ICS-217'!F15-'ICS-217'!I15), IF(AND('ICS-217'!F15&gt;'Radio Config'!$C$5, 'ICS-217'!F15&lt;'Radio Config'!$D$5, 'Radio Config'!$F$5="y"), ABS('ICS-217'!F15-'ICS-217'!I15), IF(AND('ICS-217'!F15&gt;'Radio Config'!$C$6, 'ICS-217'!F15&lt;'Radio Config'!$D$6, 'Radio Config'!$F$6="y"), ABS('ICS-217'!F15-'ICS-217'!I15), IF(AND('ICS-217'!F15&gt;'Radio Config'!$C$7, 'ICS-217'!F15&lt;'Radio Config'!$D$7, 'Radio Config'!$F$7="y"), ABS('ICS-217'!F15-'ICS-217'!I15), IF(AND('ICS-217'!F15&gt;'Radio Config'!$C$8, 'ICS-217'!F15&lt;'Radio Config'!$D$8, 'Radio Config'!$F$8="y"), ABS('ICS-217'!F15-'ICS-217'!I15), ""))))))))</f>
        <v/>
      </c>
      <c r="F13" t="str">
        <f>IF(C13&lt;&gt;"", IF(AND('ICS-217'!H15&lt;&gt;"", 'ICS-217'!K15&lt;&gt;""), "TSQL", IF('ICS-217'!K15&lt;&gt;"", "Tone", "")), "")</f>
        <v/>
      </c>
      <c r="G13" s="112" t="str">
        <f>IF(C13&lt;&gt;"", IF('ICS-217'!K15&lt;&gt;"", 'ICS-217'!K15, 88.5) , "")</f>
        <v/>
      </c>
      <c r="H13" s="100" t="str">
        <f>IF(C13&lt;&gt;"", IF('ICS-217'!K15&lt;&gt;"", 'ICS-217'!K15, G13) , "")</f>
        <v/>
      </c>
      <c r="I13" t="str">
        <f t="shared" si="1"/>
        <v/>
      </c>
      <c r="J13" t="str">
        <f t="shared" si="2"/>
        <v/>
      </c>
      <c r="K13" t="str">
        <f>IF(C13&lt;&gt;"", IF(AND('ICS-217'!G15="W",'ICS-217'!L15="FM"), "FM", IF(AND('ICS-217'!G15="N",'ICS-217'!L15="FM"), "NFM", "")), "")</f>
        <v/>
      </c>
    </row>
    <row r="14">
      <c r="A14" t="str">
        <f t="shared" si="3"/>
        <v/>
      </c>
      <c r="B14" s="31" t="str">
        <f>IF(C14&lt;&gt;"", 'ICS-217'!D16 , "")</f>
        <v/>
      </c>
      <c r="C14" s="110" t="str">
        <f>IF('ICS-217'!L16&lt;&gt;"FM","", IF(AND('ICS-217'!F16&gt;'Radio Config'!$C$2, 'ICS-217'!F16&lt;'Radio Config'!$D$2, 'Radio Config'!$F$2="y"), 'ICS-217'!F16, IF(AND('ICS-217'!F16&gt;'Radio Config'!$C$3, 'ICS-217'!F16&lt;'Radio Config'!$D$3, 'Radio Config'!$F$3="y"), 'ICS-217'!F16, IF(AND('ICS-217'!F16&gt;'Radio Config'!$C$4, 'ICS-217'!F16&lt;'Radio Config'!$D$4, 'Radio Config'!$F$4="y"), 'ICS-217'!F16, IF(AND('ICS-217'!F16&gt;'Radio Config'!$C$5, 'ICS-217'!F16&lt;'Radio Config'!$D$5, 'Radio Config'!$F$5="y"), 'ICS-217'!F16, IF(AND('ICS-217'!F16&gt;'Radio Config'!$C$6, 'ICS-217'!F16&lt;'Radio Config'!$D$6, 'Radio Config'!$F$6="y"), 'ICS-217'!F16, IF(AND('ICS-217'!F16&gt;'Radio Config'!$C$7, 'ICS-217'!F16&lt;'Radio Config'!$D$7, 'Radio Config'!$F$7="y"), 'ICS-217'!F16, IF(AND('ICS-217'!F16&gt;'Radio Config'!$C$8, 'ICS-217'!F16&lt;'Radio Config'!$D$8, 'Radio Config'!$F$8="y"), 'ICS-217'!F16, ""))))))))</f>
        <v/>
      </c>
      <c r="D14" t="str">
        <f>IF(C14&lt;&gt;"", IF('ICS-217'!$F16='ICS-217'!$I16, "", IF('ICS-217'!$F16&gt;'ICS-217'!$I16, "-", IF('ICS-217'!$F16&lt;'ICS-217'!$I16, "+", "error"))), "")</f>
        <v/>
      </c>
      <c r="E14" s="111" t="str">
        <f>IF('ICS-217'!L16&lt;&gt;"FM","", IF(AND('ICS-217'!F16&gt;'Radio Config'!$C$2, 'ICS-217'!F16&lt;'Radio Config'!$D$2, 'Radio Config'!$F$2="y"), ABS('ICS-217'!F16-'ICS-217'!I16), IF(AND('ICS-217'!F16&gt;'Radio Config'!$C$3, 'ICS-217'!F16&lt;'Radio Config'!$D$3, 'Radio Config'!$F$3="y"), ABS('ICS-217'!F16-'ICS-217'!I16), IF(AND('ICS-217'!F16&gt;'Radio Config'!$C$4, 'ICS-217'!F16&lt;'Radio Config'!$D$4, 'Radio Config'!$F$4="y"), ABS('ICS-217'!F16-'ICS-217'!I16), IF(AND('ICS-217'!F16&gt;'Radio Config'!$C$5, 'ICS-217'!F16&lt;'Radio Config'!$D$5, 'Radio Config'!$F$5="y"), ABS('ICS-217'!F16-'ICS-217'!I16), IF(AND('ICS-217'!F16&gt;'Radio Config'!$C$6, 'ICS-217'!F16&lt;'Radio Config'!$D$6, 'Radio Config'!$F$6="y"), ABS('ICS-217'!F16-'ICS-217'!I16), IF(AND('ICS-217'!F16&gt;'Radio Config'!$C$7, 'ICS-217'!F16&lt;'Radio Config'!$D$7, 'Radio Config'!$F$7="y"), ABS('ICS-217'!F16-'ICS-217'!I16), IF(AND('ICS-217'!F16&gt;'Radio Config'!$C$8, 'ICS-217'!F16&lt;'Radio Config'!$D$8, 'Radio Config'!$F$8="y"), ABS('ICS-217'!F16-'ICS-217'!I16), ""))))))))</f>
        <v/>
      </c>
      <c r="F14" t="str">
        <f>IF(C14&lt;&gt;"", IF(AND('ICS-217'!H16&lt;&gt;"", 'ICS-217'!K16&lt;&gt;""), "TSQL", IF('ICS-217'!K16&lt;&gt;"", "Tone", "")), "")</f>
        <v/>
      </c>
      <c r="G14" s="112" t="str">
        <f>IF(C14&lt;&gt;"", IF('ICS-217'!K16&lt;&gt;"", 'ICS-217'!K16, 88.5) , "")</f>
        <v/>
      </c>
      <c r="H14" s="100" t="str">
        <f>IF(C14&lt;&gt;"", IF('ICS-217'!K16&lt;&gt;"", 'ICS-217'!K16, G14) , "")</f>
        <v/>
      </c>
      <c r="I14" t="str">
        <f t="shared" si="1"/>
        <v/>
      </c>
      <c r="J14" t="str">
        <f t="shared" si="2"/>
        <v/>
      </c>
      <c r="K14" t="str">
        <f>IF(C14&lt;&gt;"", IF(AND('ICS-217'!G16="W",'ICS-217'!L16="FM"), "FM", IF(AND('ICS-217'!G16="N",'ICS-217'!L16="FM"), "NFM", "")), "")</f>
        <v/>
      </c>
    </row>
    <row r="15">
      <c r="A15">
        <f t="shared" si="3"/>
        <v>2</v>
      </c>
      <c r="B15" s="31" t="str">
        <f>IF(C15&lt;&gt;"", 'ICS-217'!D17 , "")</f>
        <v>18E</v>
      </c>
      <c r="C15" s="110">
        <f>IF('ICS-217'!L17&lt;&gt;"FM","", IF(AND('ICS-217'!F17&gt;'Radio Config'!$C$2, 'ICS-217'!F17&lt;'Radio Config'!$D$2, 'Radio Config'!$F$2="y"), 'ICS-217'!F17, IF(AND('ICS-217'!F17&gt;'Radio Config'!$C$3, 'ICS-217'!F17&lt;'Radio Config'!$D$3, 'Radio Config'!$F$3="y"), 'ICS-217'!F17, IF(AND('ICS-217'!F17&gt;'Radio Config'!$C$4, 'ICS-217'!F17&lt;'Radio Config'!$D$4, 'Radio Config'!$F$4="y"), 'ICS-217'!F17, IF(AND('ICS-217'!F17&gt;'Radio Config'!$C$5, 'ICS-217'!F17&lt;'Radio Config'!$D$5, 'Radio Config'!$F$5="y"), 'ICS-217'!F17, IF(AND('ICS-217'!F17&gt;'Radio Config'!$C$6, 'ICS-217'!F17&lt;'Radio Config'!$D$6, 'Radio Config'!$F$6="y"), 'ICS-217'!F17, IF(AND('ICS-217'!F17&gt;'Radio Config'!$C$7, 'ICS-217'!F17&lt;'Radio Config'!$D$7, 'Radio Config'!$F$7="y"), 'ICS-217'!F17, IF(AND('ICS-217'!F17&gt;'Radio Config'!$C$8, 'ICS-217'!F17&lt;'Radio Config'!$D$8, 'Radio Config'!$F$8="y"), 'ICS-217'!F17, ""))))))))</f>
        <v>442.125</v>
      </c>
      <c r="D15" t="str">
        <f>IF(C15&lt;&gt;"", IF('ICS-217'!$F17='ICS-217'!$I17, "", IF('ICS-217'!$F17&gt;'ICS-217'!$I17, "-", IF('ICS-217'!$F17&lt;'ICS-217'!$I17, "+", "error"))), "")</f>
        <v>+</v>
      </c>
      <c r="E15" s="111">
        <f>IF('ICS-217'!L17&lt;&gt;"FM","", IF(AND('ICS-217'!F17&gt;'Radio Config'!$C$2, 'ICS-217'!F17&lt;'Radio Config'!$D$2, 'Radio Config'!$F$2="y"), ABS('ICS-217'!F17-'ICS-217'!I17), IF(AND('ICS-217'!F17&gt;'Radio Config'!$C$3, 'ICS-217'!F17&lt;'Radio Config'!$D$3, 'Radio Config'!$F$3="y"), ABS('ICS-217'!F17-'ICS-217'!I17), IF(AND('ICS-217'!F17&gt;'Radio Config'!$C$4, 'ICS-217'!F17&lt;'Radio Config'!$D$4, 'Radio Config'!$F$4="y"), ABS('ICS-217'!F17-'ICS-217'!I17), IF(AND('ICS-217'!F17&gt;'Radio Config'!$C$5, 'ICS-217'!F17&lt;'Radio Config'!$D$5, 'Radio Config'!$F$5="y"), ABS('ICS-217'!F17-'ICS-217'!I17), IF(AND('ICS-217'!F17&gt;'Radio Config'!$C$6, 'ICS-217'!F17&lt;'Radio Config'!$D$6, 'Radio Config'!$F$6="y"), ABS('ICS-217'!F17-'ICS-217'!I17), IF(AND('ICS-217'!F17&gt;'Radio Config'!$C$7, 'ICS-217'!F17&lt;'Radio Config'!$D$7, 'Radio Config'!$F$7="y"), ABS('ICS-217'!F17-'ICS-217'!I17), IF(AND('ICS-217'!F17&gt;'Radio Config'!$C$8, 'ICS-217'!F17&lt;'Radio Config'!$D$8, 'Radio Config'!$F$8="y"), ABS('ICS-217'!F17-'ICS-217'!I17), ""))))))))</f>
        <v>5</v>
      </c>
      <c r="F15" t="str">
        <f>IF(C15&lt;&gt;"", IF(AND('ICS-217'!H17&lt;&gt;"", 'ICS-217'!K17&lt;&gt;""), "TSQL", IF('ICS-217'!K17&lt;&gt;"", "Tone", "")), "")</f>
        <v>Tone</v>
      </c>
      <c r="G15" s="112">
        <f>IF(C15&lt;&gt;"", IF('ICS-217'!K17&lt;&gt;"", 'ICS-217'!K17, 88.5) , "")</f>
        <v>82.5</v>
      </c>
      <c r="H15" s="112">
        <f>IF(C15&lt;&gt;"", IF('ICS-217'!K17&lt;&gt;"", 'ICS-217'!K17, G15) , "")</f>
        <v>82.5</v>
      </c>
      <c r="I15" t="str">
        <f t="shared" si="1"/>
        <v>023</v>
      </c>
      <c r="J15" t="str">
        <f t="shared" si="2"/>
        <v>NN</v>
      </c>
      <c r="K15" t="str">
        <f>IF(C15&lt;&gt;"", IF(AND('ICS-217'!G17="W",'ICS-217'!L17="FM"), "FM", IF(AND('ICS-217'!G17="N",'ICS-217'!L17="FM"), "NFM", "")), "")</f>
        <v>FM</v>
      </c>
    </row>
    <row r="16">
      <c r="A16">
        <f t="shared" si="3"/>
        <v>3</v>
      </c>
      <c r="B16" s="31" t="str">
        <f>IF(C16&lt;&gt;"", 'ICS-217'!D18 , "")</f>
        <v>18F</v>
      </c>
      <c r="C16" s="110">
        <f>IF('ICS-217'!L18&lt;&gt;"FM","", IF(AND('ICS-217'!F18&gt;'Radio Config'!$C$2, 'ICS-217'!F18&lt;'Radio Config'!$D$2, 'Radio Config'!$F$2="y"), 'ICS-217'!F18, IF(AND('ICS-217'!F18&gt;'Radio Config'!$C$3, 'ICS-217'!F18&lt;'Radio Config'!$D$3, 'Radio Config'!$F$3="y"), 'ICS-217'!F18, IF(AND('ICS-217'!F18&gt;'Radio Config'!$C$4, 'ICS-217'!F18&lt;'Radio Config'!$D$4, 'Radio Config'!$F$4="y"), 'ICS-217'!F18, IF(AND('ICS-217'!F18&gt;'Radio Config'!$C$5, 'ICS-217'!F18&lt;'Radio Config'!$D$5, 'Radio Config'!$F$5="y"), 'ICS-217'!F18, IF(AND('ICS-217'!F18&gt;'Radio Config'!$C$6, 'ICS-217'!F18&lt;'Radio Config'!$D$6, 'Radio Config'!$F$6="y"), 'ICS-217'!F18, IF(AND('ICS-217'!F18&gt;'Radio Config'!$C$7, 'ICS-217'!F18&lt;'Radio Config'!$D$7, 'Radio Config'!$F$7="y"), 'ICS-217'!F18, IF(AND('ICS-217'!F18&gt;'Radio Config'!$C$8, 'ICS-217'!F18&lt;'Radio Config'!$D$8, 'Radio Config'!$F$8="y"), 'ICS-217'!F18, ""))))))))</f>
        <v>444.05</v>
      </c>
      <c r="D16" t="str">
        <f>IF(C16&lt;&gt;"", IF('ICS-217'!$F18='ICS-217'!$I18, "", IF('ICS-217'!$F18&gt;'ICS-217'!$I18, "-", IF('ICS-217'!$F18&lt;'ICS-217'!$I18, "+", "error"))), "")</f>
        <v>+</v>
      </c>
      <c r="E16" s="111">
        <f>IF('ICS-217'!L18&lt;&gt;"FM","", IF(AND('ICS-217'!F18&gt;'Radio Config'!$C$2, 'ICS-217'!F18&lt;'Radio Config'!$D$2, 'Radio Config'!$F$2="y"), ABS('ICS-217'!F18-'ICS-217'!I18), IF(AND('ICS-217'!F18&gt;'Radio Config'!$C$3, 'ICS-217'!F18&lt;'Radio Config'!$D$3, 'Radio Config'!$F$3="y"), ABS('ICS-217'!F18-'ICS-217'!I18), IF(AND('ICS-217'!F18&gt;'Radio Config'!$C$4, 'ICS-217'!F18&lt;'Radio Config'!$D$4, 'Radio Config'!$F$4="y"), ABS('ICS-217'!F18-'ICS-217'!I18), IF(AND('ICS-217'!F18&gt;'Radio Config'!$C$5, 'ICS-217'!F18&lt;'Radio Config'!$D$5, 'Radio Config'!$F$5="y"), ABS('ICS-217'!F18-'ICS-217'!I18), IF(AND('ICS-217'!F18&gt;'Radio Config'!$C$6, 'ICS-217'!F18&lt;'Radio Config'!$D$6, 'Radio Config'!$F$6="y"), ABS('ICS-217'!F18-'ICS-217'!I18), IF(AND('ICS-217'!F18&gt;'Radio Config'!$C$7, 'ICS-217'!F18&lt;'Radio Config'!$D$7, 'Radio Config'!$F$7="y"), ABS('ICS-217'!F18-'ICS-217'!I18), IF(AND('ICS-217'!F18&gt;'Radio Config'!$C$8, 'ICS-217'!F18&lt;'Radio Config'!$D$8, 'Radio Config'!$F$8="y"), ABS('ICS-217'!F18-'ICS-217'!I18), ""))))))))</f>
        <v>5</v>
      </c>
      <c r="F16" t="str">
        <f>IF(C16&lt;&gt;"", IF(AND('ICS-217'!H18&lt;&gt;"", 'ICS-217'!K18&lt;&gt;""), "TSQL", IF('ICS-217'!K18&lt;&gt;"", "Tone", "")), "")</f>
        <v>Tone</v>
      </c>
      <c r="G16" s="112">
        <f>IF(C16&lt;&gt;"", IF('ICS-217'!K18&lt;&gt;"", 'ICS-217'!K18, 88.5) , "")</f>
        <v>131.8</v>
      </c>
      <c r="H16" s="112">
        <f>IF(C16&lt;&gt;"", IF('ICS-217'!K18&lt;&gt;"", 'ICS-217'!K18, G16) , "")</f>
        <v>131.8</v>
      </c>
      <c r="I16" t="str">
        <f t="shared" si="1"/>
        <v>023</v>
      </c>
      <c r="J16" t="str">
        <f t="shared" si="2"/>
        <v>NN</v>
      </c>
      <c r="K16" t="str">
        <f>IF(C16&lt;&gt;"", IF(AND('ICS-217'!G18="W",'ICS-217'!L18="FM"), "FM", IF(AND('ICS-217'!G18="N",'ICS-217'!L18="FM"), "NFM", "")), "")</f>
        <v>FM</v>
      </c>
    </row>
    <row r="17">
      <c r="A17">
        <f t="shared" si="3"/>
        <v>4</v>
      </c>
      <c r="B17" s="31" t="str">
        <f>IF(C17&lt;&gt;"", 'ICS-217'!D19 , "")</f>
        <v>18G</v>
      </c>
      <c r="C17" s="110">
        <f>IF('ICS-217'!L19&lt;&gt;"FM","", IF(AND('ICS-217'!F19&gt;'Radio Config'!$C$2, 'ICS-217'!F19&lt;'Radio Config'!$D$2, 'Radio Config'!$F$2="y"), 'ICS-217'!F19, IF(AND('ICS-217'!F19&gt;'Radio Config'!$C$3, 'ICS-217'!F19&lt;'Radio Config'!$D$3, 'Radio Config'!$F$3="y"), 'ICS-217'!F19, IF(AND('ICS-217'!F19&gt;'Radio Config'!$C$4, 'ICS-217'!F19&lt;'Radio Config'!$D$4, 'Radio Config'!$F$4="y"), 'ICS-217'!F19, IF(AND('ICS-217'!F19&gt;'Radio Config'!$C$5, 'ICS-217'!F19&lt;'Radio Config'!$D$5, 'Radio Config'!$F$5="y"), 'ICS-217'!F19, IF(AND('ICS-217'!F19&gt;'Radio Config'!$C$6, 'ICS-217'!F19&lt;'Radio Config'!$D$6, 'Radio Config'!$F$6="y"), 'ICS-217'!F19, IF(AND('ICS-217'!F19&gt;'Radio Config'!$C$7, 'ICS-217'!F19&lt;'Radio Config'!$D$7, 'Radio Config'!$F$7="y"), 'ICS-217'!F19, IF(AND('ICS-217'!F19&gt;'Radio Config'!$C$8, 'ICS-217'!F19&lt;'Radio Config'!$D$8, 'Radio Config'!$F$8="y"), 'ICS-217'!F19, ""))))))))</f>
        <v>442.225</v>
      </c>
      <c r="D17" t="str">
        <f>IF(C17&lt;&gt;"", IF('ICS-217'!$F19='ICS-217'!$I19, "", IF('ICS-217'!$F19&gt;'ICS-217'!$I19, "-", IF('ICS-217'!$F19&lt;'ICS-217'!$I19, "+", "error"))), "")</f>
        <v>+</v>
      </c>
      <c r="E17" s="111">
        <f>IF('ICS-217'!L19&lt;&gt;"FM","", IF(AND('ICS-217'!F19&gt;'Radio Config'!$C$2, 'ICS-217'!F19&lt;'Radio Config'!$D$2, 'Radio Config'!$F$2="y"), ABS('ICS-217'!F19-'ICS-217'!I19), IF(AND('ICS-217'!F19&gt;'Radio Config'!$C$3, 'ICS-217'!F19&lt;'Radio Config'!$D$3, 'Radio Config'!$F$3="y"), ABS('ICS-217'!F19-'ICS-217'!I19), IF(AND('ICS-217'!F19&gt;'Radio Config'!$C$4, 'ICS-217'!F19&lt;'Radio Config'!$D$4, 'Radio Config'!$F$4="y"), ABS('ICS-217'!F19-'ICS-217'!I19), IF(AND('ICS-217'!F19&gt;'Radio Config'!$C$5, 'ICS-217'!F19&lt;'Radio Config'!$D$5, 'Radio Config'!$F$5="y"), ABS('ICS-217'!F19-'ICS-217'!I19), IF(AND('ICS-217'!F19&gt;'Radio Config'!$C$6, 'ICS-217'!F19&lt;'Radio Config'!$D$6, 'Radio Config'!$F$6="y"), ABS('ICS-217'!F19-'ICS-217'!I19), IF(AND('ICS-217'!F19&gt;'Radio Config'!$C$7, 'ICS-217'!F19&lt;'Radio Config'!$D$7, 'Radio Config'!$F$7="y"), ABS('ICS-217'!F19-'ICS-217'!I19), IF(AND('ICS-217'!F19&gt;'Radio Config'!$C$8, 'ICS-217'!F19&lt;'Radio Config'!$D$8, 'Radio Config'!$F$8="y"), ABS('ICS-217'!F19-'ICS-217'!I19), ""))))))))</f>
        <v>5</v>
      </c>
      <c r="F17" t="str">
        <f>IF(C17&lt;&gt;"", IF(AND('ICS-217'!H19&lt;&gt;"", 'ICS-217'!K19&lt;&gt;""), "TSQL", IF('ICS-217'!K19&lt;&gt;"", "Tone", "")), "")</f>
        <v>Tone</v>
      </c>
      <c r="G17" s="112">
        <f>IF(C17&lt;&gt;"", IF('ICS-217'!K19&lt;&gt;"", 'ICS-217'!K19, 88.5) , "")</f>
        <v>131.8</v>
      </c>
      <c r="H17" s="112">
        <f>IF(C17&lt;&gt;"", IF('ICS-217'!K19&lt;&gt;"", 'ICS-217'!K19, G17) , "")</f>
        <v>131.8</v>
      </c>
      <c r="I17" t="str">
        <f t="shared" si="1"/>
        <v>023</v>
      </c>
      <c r="J17" t="str">
        <f t="shared" si="2"/>
        <v>NN</v>
      </c>
      <c r="K17" t="str">
        <f>IF(C17&lt;&gt;"", IF(AND('ICS-217'!G19="W",'ICS-217'!L19="FM"), "FM", IF(AND('ICS-217'!G19="N",'ICS-217'!L19="FM"), "NFM", "")), "")</f>
        <v>FM</v>
      </c>
    </row>
    <row r="18">
      <c r="A18" t="str">
        <f t="shared" si="3"/>
        <v/>
      </c>
      <c r="B18" s="31" t="str">
        <f>IF(C18&lt;&gt;"", 'ICS-217'!D20 , "")</f>
        <v/>
      </c>
      <c r="C18" s="110" t="str">
        <f>IF('ICS-217'!L20&lt;&gt;"FM","", IF(AND('ICS-217'!F20&gt;'Radio Config'!$C$2, 'ICS-217'!F20&lt;'Radio Config'!$D$2, 'Radio Config'!$F$2="y"), 'ICS-217'!F20, IF(AND('ICS-217'!F20&gt;'Radio Config'!$C$3, 'ICS-217'!F20&lt;'Radio Config'!$D$3, 'Radio Config'!$F$3="y"), 'ICS-217'!F20, IF(AND('ICS-217'!F20&gt;'Radio Config'!$C$4, 'ICS-217'!F20&lt;'Radio Config'!$D$4, 'Radio Config'!$F$4="y"), 'ICS-217'!F20, IF(AND('ICS-217'!F20&gt;'Radio Config'!$C$5, 'ICS-217'!F20&lt;'Radio Config'!$D$5, 'Radio Config'!$F$5="y"), 'ICS-217'!F20, IF(AND('ICS-217'!F20&gt;'Radio Config'!$C$6, 'ICS-217'!F20&lt;'Radio Config'!$D$6, 'Radio Config'!$F$6="y"), 'ICS-217'!F20, IF(AND('ICS-217'!F20&gt;'Radio Config'!$C$7, 'ICS-217'!F20&lt;'Radio Config'!$D$7, 'Radio Config'!$F$7="y"), 'ICS-217'!F20, IF(AND('ICS-217'!F20&gt;'Radio Config'!$C$8, 'ICS-217'!F20&lt;'Radio Config'!$D$8, 'Radio Config'!$F$8="y"), 'ICS-217'!F20, ""))))))))</f>
        <v/>
      </c>
      <c r="D18" t="str">
        <f>IF(C18&lt;&gt;"", IF('ICS-217'!$F20='ICS-217'!$I20, "", IF('ICS-217'!$F20&gt;'ICS-217'!$I20, "-", IF('ICS-217'!$F20&lt;'ICS-217'!$I20, "+", "error"))), "")</f>
        <v/>
      </c>
      <c r="E18" s="111" t="str">
        <f>IF('ICS-217'!L20&lt;&gt;"FM","", IF(AND('ICS-217'!F20&gt;'Radio Config'!$C$2, 'ICS-217'!F20&lt;'Radio Config'!$D$2, 'Radio Config'!$F$2="y"), ABS('ICS-217'!F20-'ICS-217'!I20), IF(AND('ICS-217'!F20&gt;'Radio Config'!$C$3, 'ICS-217'!F20&lt;'Radio Config'!$D$3, 'Radio Config'!$F$3="y"), ABS('ICS-217'!F20-'ICS-217'!I20), IF(AND('ICS-217'!F20&gt;'Radio Config'!$C$4, 'ICS-217'!F20&lt;'Radio Config'!$D$4, 'Radio Config'!$F$4="y"), ABS('ICS-217'!F20-'ICS-217'!I20), IF(AND('ICS-217'!F20&gt;'Radio Config'!$C$5, 'ICS-217'!F20&lt;'Radio Config'!$D$5, 'Radio Config'!$F$5="y"), ABS('ICS-217'!F20-'ICS-217'!I20), IF(AND('ICS-217'!F20&gt;'Radio Config'!$C$6, 'ICS-217'!F20&lt;'Radio Config'!$D$6, 'Radio Config'!$F$6="y"), ABS('ICS-217'!F20-'ICS-217'!I20), IF(AND('ICS-217'!F20&gt;'Radio Config'!$C$7, 'ICS-217'!F20&lt;'Radio Config'!$D$7, 'Radio Config'!$F$7="y"), ABS('ICS-217'!F20-'ICS-217'!I20), IF(AND('ICS-217'!F20&gt;'Radio Config'!$C$8, 'ICS-217'!F20&lt;'Radio Config'!$D$8, 'Radio Config'!$F$8="y"), ABS('ICS-217'!F20-'ICS-217'!I20), ""))))))))</f>
        <v/>
      </c>
      <c r="F18" t="str">
        <f>IF(C18&lt;&gt;"", IF(AND('ICS-217'!H20&lt;&gt;"", 'ICS-217'!K20&lt;&gt;""), "TSQL", IF('ICS-217'!K20&lt;&gt;"", "Tone", "")), "")</f>
        <v/>
      </c>
      <c r="G18" s="112" t="str">
        <f>IF(C18&lt;&gt;"", IF('ICS-217'!K20&lt;&gt;"", 'ICS-217'!K20, 88.5) , "")</f>
        <v/>
      </c>
      <c r="H18" s="100" t="str">
        <f>IF(C18&lt;&gt;"", IF('ICS-217'!K20&lt;&gt;"", 'ICS-217'!K20, G18) , "")</f>
        <v/>
      </c>
      <c r="I18" t="str">
        <f t="shared" si="1"/>
        <v/>
      </c>
      <c r="J18" t="str">
        <f t="shared" si="2"/>
        <v/>
      </c>
      <c r="K18" t="str">
        <f>IF(C18&lt;&gt;"", IF(AND('ICS-217'!G20="W",'ICS-217'!L20="FM"), "FM", IF(AND('ICS-217'!G20="N",'ICS-217'!L20="FM"), "NFM", "")), "")</f>
        <v/>
      </c>
    </row>
    <row r="19">
      <c r="A19" t="str">
        <f t="shared" si="3"/>
        <v/>
      </c>
      <c r="B19" s="31" t="str">
        <f>IF(C19&lt;&gt;"", 'ICS-217'!D21 , "")</f>
        <v/>
      </c>
      <c r="C19" s="110" t="str">
        <f>IF('ICS-217'!L21&lt;&gt;"FM","", IF(AND('ICS-217'!F21&gt;'Radio Config'!$C$2, 'ICS-217'!F21&lt;'Radio Config'!$D$2, 'Radio Config'!$F$2="y"), 'ICS-217'!F21, IF(AND('ICS-217'!F21&gt;'Radio Config'!$C$3, 'ICS-217'!F21&lt;'Radio Config'!$D$3, 'Radio Config'!$F$3="y"), 'ICS-217'!F21, IF(AND('ICS-217'!F21&gt;'Radio Config'!$C$4, 'ICS-217'!F21&lt;'Radio Config'!$D$4, 'Radio Config'!$F$4="y"), 'ICS-217'!F21, IF(AND('ICS-217'!F21&gt;'Radio Config'!$C$5, 'ICS-217'!F21&lt;'Radio Config'!$D$5, 'Radio Config'!$F$5="y"), 'ICS-217'!F21, IF(AND('ICS-217'!F21&gt;'Radio Config'!$C$6, 'ICS-217'!F21&lt;'Radio Config'!$D$6, 'Radio Config'!$F$6="y"), 'ICS-217'!F21, IF(AND('ICS-217'!F21&gt;'Radio Config'!$C$7, 'ICS-217'!F21&lt;'Radio Config'!$D$7, 'Radio Config'!$F$7="y"), 'ICS-217'!F21, IF(AND('ICS-217'!F21&gt;'Radio Config'!$C$8, 'ICS-217'!F21&lt;'Radio Config'!$D$8, 'Radio Config'!$F$8="y"), 'ICS-217'!F21, ""))))))))</f>
        <v/>
      </c>
      <c r="D19" t="str">
        <f>IF(C19&lt;&gt;"", IF('ICS-217'!$F21='ICS-217'!$I21, "", IF('ICS-217'!$F21&gt;'ICS-217'!$I21, "-", IF('ICS-217'!$F21&lt;'ICS-217'!$I21, "+", "error"))), "")</f>
        <v/>
      </c>
      <c r="E19" s="111" t="str">
        <f>IF('ICS-217'!L21&lt;&gt;"FM","", IF(AND('ICS-217'!F21&gt;'Radio Config'!$C$2, 'ICS-217'!F21&lt;'Radio Config'!$D$2, 'Radio Config'!$F$2="y"), ABS('ICS-217'!F21-'ICS-217'!I21), IF(AND('ICS-217'!F21&gt;'Radio Config'!$C$3, 'ICS-217'!F21&lt;'Radio Config'!$D$3, 'Radio Config'!$F$3="y"), ABS('ICS-217'!F21-'ICS-217'!I21), IF(AND('ICS-217'!F21&gt;'Radio Config'!$C$4, 'ICS-217'!F21&lt;'Radio Config'!$D$4, 'Radio Config'!$F$4="y"), ABS('ICS-217'!F21-'ICS-217'!I21), IF(AND('ICS-217'!F21&gt;'Radio Config'!$C$5, 'ICS-217'!F21&lt;'Radio Config'!$D$5, 'Radio Config'!$F$5="y"), ABS('ICS-217'!F21-'ICS-217'!I21), IF(AND('ICS-217'!F21&gt;'Radio Config'!$C$6, 'ICS-217'!F21&lt;'Radio Config'!$D$6, 'Radio Config'!$F$6="y"), ABS('ICS-217'!F21-'ICS-217'!I21), IF(AND('ICS-217'!F21&gt;'Radio Config'!$C$7, 'ICS-217'!F21&lt;'Radio Config'!$D$7, 'Radio Config'!$F$7="y"), ABS('ICS-217'!F21-'ICS-217'!I21), IF(AND('ICS-217'!F21&gt;'Radio Config'!$C$8, 'ICS-217'!F21&lt;'Radio Config'!$D$8, 'Radio Config'!$F$8="y"), ABS('ICS-217'!F21-'ICS-217'!I21), ""))))))))</f>
        <v/>
      </c>
      <c r="F19" t="str">
        <f>IF(C19&lt;&gt;"", IF(AND('ICS-217'!H21&lt;&gt;"", 'ICS-217'!K21&lt;&gt;""), "TSQL", IF('ICS-217'!K21&lt;&gt;"", "Tone", "")), "")</f>
        <v/>
      </c>
      <c r="G19" s="112" t="str">
        <f>IF(C19&lt;&gt;"", IF('ICS-217'!K21&lt;&gt;"", 'ICS-217'!K21, 88.5) , "")</f>
        <v/>
      </c>
      <c r="H19" s="100" t="str">
        <f>IF(C19&lt;&gt;"", IF('ICS-217'!K21&lt;&gt;"", 'ICS-217'!K21, G19) , "")</f>
        <v/>
      </c>
      <c r="I19" t="str">
        <f t="shared" si="1"/>
        <v/>
      </c>
      <c r="J19" t="str">
        <f t="shared" si="2"/>
        <v/>
      </c>
      <c r="K19" t="str">
        <f>IF(C19&lt;&gt;"", IF(AND('ICS-217'!G21="W",'ICS-217'!L21="FM"), "FM", IF(AND('ICS-217'!G21="N",'ICS-217'!L21="FM"), "NFM", "")), "")</f>
        <v/>
      </c>
    </row>
    <row r="20">
      <c r="A20">
        <f t="shared" si="3"/>
        <v>5</v>
      </c>
      <c r="B20" s="31" t="str">
        <f>IF(C20&lt;&gt;"", 'ICS-217'!D22 , "")</f>
        <v>18J</v>
      </c>
      <c r="C20" s="110">
        <f>IF('ICS-217'!L22&lt;&gt;"FM","", IF(AND('ICS-217'!F22&gt;'Radio Config'!$C$2, 'ICS-217'!F22&lt;'Radio Config'!$D$2, 'Radio Config'!$F$2="y"), 'ICS-217'!F22, IF(AND('ICS-217'!F22&gt;'Radio Config'!$C$3, 'ICS-217'!F22&lt;'Radio Config'!$D$3, 'Radio Config'!$F$3="y"), 'ICS-217'!F22, IF(AND('ICS-217'!F22&gt;'Radio Config'!$C$4, 'ICS-217'!F22&lt;'Radio Config'!$D$4, 'Radio Config'!$F$4="y"), 'ICS-217'!F22, IF(AND('ICS-217'!F22&gt;'Radio Config'!$C$5, 'ICS-217'!F22&lt;'Radio Config'!$D$5, 'Radio Config'!$F$5="y"), 'ICS-217'!F22, IF(AND('ICS-217'!F22&gt;'Radio Config'!$C$6, 'ICS-217'!F22&lt;'Radio Config'!$D$6, 'Radio Config'!$F$6="y"), 'ICS-217'!F22, IF(AND('ICS-217'!F22&gt;'Radio Config'!$C$7, 'ICS-217'!F22&lt;'Radio Config'!$D$7, 'Radio Config'!$F$7="y"), 'ICS-217'!F22, IF(AND('ICS-217'!F22&gt;'Radio Config'!$C$8, 'ICS-217'!F22&lt;'Radio Config'!$D$8, 'Radio Config'!$F$8="y"), 'ICS-217'!F22, ""))))))))</f>
        <v>443.825</v>
      </c>
      <c r="D20" t="str">
        <f>IF(C20&lt;&gt;"", IF('ICS-217'!$F22='ICS-217'!$I22, "", IF('ICS-217'!$F22&gt;'ICS-217'!$I22, "-", IF('ICS-217'!$F22&lt;'ICS-217'!$I22, "+", "error"))), "")</f>
        <v>+</v>
      </c>
      <c r="E20" s="111">
        <f>IF('ICS-217'!L22&lt;&gt;"FM","", IF(AND('ICS-217'!F22&gt;'Radio Config'!$C$2, 'ICS-217'!F22&lt;'Radio Config'!$D$2, 'Radio Config'!$F$2="y"), ABS('ICS-217'!F22-'ICS-217'!I22), IF(AND('ICS-217'!F22&gt;'Radio Config'!$C$3, 'ICS-217'!F22&lt;'Radio Config'!$D$3, 'Radio Config'!$F$3="y"), ABS('ICS-217'!F22-'ICS-217'!I22), IF(AND('ICS-217'!F22&gt;'Radio Config'!$C$4, 'ICS-217'!F22&lt;'Radio Config'!$D$4, 'Radio Config'!$F$4="y"), ABS('ICS-217'!F22-'ICS-217'!I22), IF(AND('ICS-217'!F22&gt;'Radio Config'!$C$5, 'ICS-217'!F22&lt;'Radio Config'!$D$5, 'Radio Config'!$F$5="y"), ABS('ICS-217'!F22-'ICS-217'!I22), IF(AND('ICS-217'!F22&gt;'Radio Config'!$C$6, 'ICS-217'!F22&lt;'Radio Config'!$D$6, 'Radio Config'!$F$6="y"), ABS('ICS-217'!F22-'ICS-217'!I22), IF(AND('ICS-217'!F22&gt;'Radio Config'!$C$7, 'ICS-217'!F22&lt;'Radio Config'!$D$7, 'Radio Config'!$F$7="y"), ABS('ICS-217'!F22-'ICS-217'!I22), IF(AND('ICS-217'!F22&gt;'Radio Config'!$C$8, 'ICS-217'!F22&lt;'Radio Config'!$D$8, 'Radio Config'!$F$8="y"), ABS('ICS-217'!F22-'ICS-217'!I22), ""))))))))</f>
        <v>5</v>
      </c>
      <c r="F20" t="str">
        <f>IF(C20&lt;&gt;"", IF(AND('ICS-217'!H22&lt;&gt;"", 'ICS-217'!K22&lt;&gt;""), "TSQL", IF('ICS-217'!K22&lt;&gt;"", "Tone", "")), "")</f>
        <v>Tone</v>
      </c>
      <c r="G20" s="112">
        <f>IF(C20&lt;&gt;"", IF('ICS-217'!K22&lt;&gt;"", 'ICS-217'!K22, 88.5) , "")</f>
        <v>131.8</v>
      </c>
      <c r="H20" s="112">
        <f>IF(C20&lt;&gt;"", IF('ICS-217'!K22&lt;&gt;"", 'ICS-217'!K22, G20) , "")</f>
        <v>131.8</v>
      </c>
      <c r="I20" t="str">
        <f t="shared" si="1"/>
        <v>023</v>
      </c>
      <c r="J20" t="str">
        <f t="shared" si="2"/>
        <v>NN</v>
      </c>
      <c r="K20" t="str">
        <f>IF(C20&lt;&gt;"", IF(AND('ICS-217'!G22="W",'ICS-217'!L22="FM"), "FM", IF(AND('ICS-217'!G22="N",'ICS-217'!L22="FM"), "NFM", "")), "")</f>
        <v>FM</v>
      </c>
    </row>
    <row r="21">
      <c r="A21">
        <f t="shared" si="3"/>
        <v>6</v>
      </c>
      <c r="B21" s="31" t="str">
        <f>IF(C21&lt;&gt;"", 'ICS-217'!D23 , "")</f>
        <v>18K</v>
      </c>
      <c r="C21" s="110">
        <f>IF('ICS-217'!L23&lt;&gt;"FM","", IF(AND('ICS-217'!F23&gt;'Radio Config'!$C$2, 'ICS-217'!F23&lt;'Radio Config'!$D$2, 'Radio Config'!$F$2="y"), 'ICS-217'!F23, IF(AND('ICS-217'!F23&gt;'Radio Config'!$C$3, 'ICS-217'!F23&lt;'Radio Config'!$D$3, 'Radio Config'!$F$3="y"), 'ICS-217'!F23, IF(AND('ICS-217'!F23&gt;'Radio Config'!$C$4, 'ICS-217'!F23&lt;'Radio Config'!$D$4, 'Radio Config'!$F$4="y"), 'ICS-217'!F23, IF(AND('ICS-217'!F23&gt;'Radio Config'!$C$5, 'ICS-217'!F23&lt;'Radio Config'!$D$5, 'Radio Config'!$F$5="y"), 'ICS-217'!F23, IF(AND('ICS-217'!F23&gt;'Radio Config'!$C$6, 'ICS-217'!F23&lt;'Radio Config'!$D$6, 'Radio Config'!$F$6="y"), 'ICS-217'!F23, IF(AND('ICS-217'!F23&gt;'Radio Config'!$C$7, 'ICS-217'!F23&lt;'Radio Config'!$D$7, 'Radio Config'!$F$7="y"), 'ICS-217'!F23, IF(AND('ICS-217'!F23&gt;'Radio Config'!$C$8, 'ICS-217'!F23&lt;'Radio Config'!$D$8, 'Radio Config'!$F$8="y"), 'ICS-217'!F23, ""))))))))</f>
        <v>443.15</v>
      </c>
      <c r="D21" t="str">
        <f>IF(C21&lt;&gt;"", IF('ICS-217'!$F23='ICS-217'!$I23, "", IF('ICS-217'!$F23&gt;'ICS-217'!$I23, "-", IF('ICS-217'!$F23&lt;'ICS-217'!$I23, "+", "error"))), "")</f>
        <v>+</v>
      </c>
      <c r="E21" s="111">
        <f>IF('ICS-217'!L23&lt;&gt;"FM","", IF(AND('ICS-217'!F23&gt;'Radio Config'!$C$2, 'ICS-217'!F23&lt;'Radio Config'!$D$2, 'Radio Config'!$F$2="y"), ABS('ICS-217'!F23-'ICS-217'!I23), IF(AND('ICS-217'!F23&gt;'Radio Config'!$C$3, 'ICS-217'!F23&lt;'Radio Config'!$D$3, 'Radio Config'!$F$3="y"), ABS('ICS-217'!F23-'ICS-217'!I23), IF(AND('ICS-217'!F23&gt;'Radio Config'!$C$4, 'ICS-217'!F23&lt;'Radio Config'!$D$4, 'Radio Config'!$F$4="y"), ABS('ICS-217'!F23-'ICS-217'!I23), IF(AND('ICS-217'!F23&gt;'Radio Config'!$C$5, 'ICS-217'!F23&lt;'Radio Config'!$D$5, 'Radio Config'!$F$5="y"), ABS('ICS-217'!F23-'ICS-217'!I23), IF(AND('ICS-217'!F23&gt;'Radio Config'!$C$6, 'ICS-217'!F23&lt;'Radio Config'!$D$6, 'Radio Config'!$F$6="y"), ABS('ICS-217'!F23-'ICS-217'!I23), IF(AND('ICS-217'!F23&gt;'Radio Config'!$C$7, 'ICS-217'!F23&lt;'Radio Config'!$D$7, 'Radio Config'!$F$7="y"), ABS('ICS-217'!F23-'ICS-217'!I23), IF(AND('ICS-217'!F23&gt;'Radio Config'!$C$8, 'ICS-217'!F23&lt;'Radio Config'!$D$8, 'Radio Config'!$F$8="y"), ABS('ICS-217'!F23-'ICS-217'!I23), ""))))))))</f>
        <v>5</v>
      </c>
      <c r="F21" t="str">
        <f>IF(C21&lt;&gt;"", IF(AND('ICS-217'!H23&lt;&gt;"", 'ICS-217'!K23&lt;&gt;""), "TSQL", IF('ICS-217'!K23&lt;&gt;"", "Tone", "")), "")</f>
        <v>Tone</v>
      </c>
      <c r="G21" s="112">
        <f>IF(C21&lt;&gt;"", IF('ICS-217'!K23&lt;&gt;"", 'ICS-217'!K23, 88.5) , "")</f>
        <v>131.8</v>
      </c>
      <c r="H21" s="112">
        <f>IF(C21&lt;&gt;"", IF('ICS-217'!K23&lt;&gt;"", 'ICS-217'!K23, G21) , "")</f>
        <v>131.8</v>
      </c>
      <c r="I21" t="str">
        <f t="shared" si="1"/>
        <v>023</v>
      </c>
      <c r="J21" t="str">
        <f t="shared" si="2"/>
        <v>NN</v>
      </c>
      <c r="K21" t="str">
        <f>IF(C21&lt;&gt;"", IF(AND('ICS-217'!G23="W",'ICS-217'!L23="FM"), "FM", IF(AND('ICS-217'!G23="N",'ICS-217'!L23="FM"), "NFM", "")), "")</f>
        <v>FM</v>
      </c>
    </row>
    <row r="22">
      <c r="A22">
        <f t="shared" si="3"/>
        <v>7</v>
      </c>
      <c r="B22" s="31" t="str">
        <f>IF(C22&lt;&gt;"", 'ICS-217'!D24 , "")</f>
        <v>18L</v>
      </c>
      <c r="C22" s="110">
        <f>IF('ICS-217'!L24&lt;&gt;"FM","", IF(AND('ICS-217'!F24&gt;'Radio Config'!$C$2, 'ICS-217'!F24&lt;'Radio Config'!$D$2, 'Radio Config'!$F$2="y"), 'ICS-217'!F24, IF(AND('ICS-217'!F24&gt;'Radio Config'!$C$3, 'ICS-217'!F24&lt;'Radio Config'!$D$3, 'Radio Config'!$F$3="y"), 'ICS-217'!F24, IF(AND('ICS-217'!F24&gt;'Radio Config'!$C$4, 'ICS-217'!F24&lt;'Radio Config'!$D$4, 'Radio Config'!$F$4="y"), 'ICS-217'!F24, IF(AND('ICS-217'!F24&gt;'Radio Config'!$C$5, 'ICS-217'!F24&lt;'Radio Config'!$D$5, 'Radio Config'!$F$5="y"), 'ICS-217'!F24, IF(AND('ICS-217'!F24&gt;'Radio Config'!$C$6, 'ICS-217'!F24&lt;'Radio Config'!$D$6, 'Radio Config'!$F$6="y"), 'ICS-217'!F24, IF(AND('ICS-217'!F24&gt;'Radio Config'!$C$7, 'ICS-217'!F24&lt;'Radio Config'!$D$7, 'Radio Config'!$F$7="y"), 'ICS-217'!F24, IF(AND('ICS-217'!F24&gt;'Radio Config'!$C$8, 'ICS-217'!F24&lt;'Radio Config'!$D$8, 'Radio Config'!$F$8="y"), 'ICS-217'!F24, ""))))))))</f>
        <v>443.8</v>
      </c>
      <c r="D22" t="str">
        <f>IF(C22&lt;&gt;"", IF('ICS-217'!$F24='ICS-217'!$I24, "", IF('ICS-217'!$F24&gt;'ICS-217'!$I24, "-", IF('ICS-217'!$F24&lt;'ICS-217'!$I24, "+", "error"))), "")</f>
        <v>+</v>
      </c>
      <c r="E22" s="111">
        <f>IF('ICS-217'!L24&lt;&gt;"FM","", IF(AND('ICS-217'!F24&gt;'Radio Config'!$C$2, 'ICS-217'!F24&lt;'Radio Config'!$D$2, 'Radio Config'!$F$2="y"), ABS('ICS-217'!F24-'ICS-217'!I24), IF(AND('ICS-217'!F24&gt;'Radio Config'!$C$3, 'ICS-217'!F24&lt;'Radio Config'!$D$3, 'Radio Config'!$F$3="y"), ABS('ICS-217'!F24-'ICS-217'!I24), IF(AND('ICS-217'!F24&gt;'Radio Config'!$C$4, 'ICS-217'!F24&lt;'Radio Config'!$D$4, 'Radio Config'!$F$4="y"), ABS('ICS-217'!F24-'ICS-217'!I24), IF(AND('ICS-217'!F24&gt;'Radio Config'!$C$5, 'ICS-217'!F24&lt;'Radio Config'!$D$5, 'Radio Config'!$F$5="y"), ABS('ICS-217'!F24-'ICS-217'!I24), IF(AND('ICS-217'!F24&gt;'Radio Config'!$C$6, 'ICS-217'!F24&lt;'Radio Config'!$D$6, 'Radio Config'!$F$6="y"), ABS('ICS-217'!F24-'ICS-217'!I24), IF(AND('ICS-217'!F24&gt;'Radio Config'!$C$7, 'ICS-217'!F24&lt;'Radio Config'!$D$7, 'Radio Config'!$F$7="y"), ABS('ICS-217'!F24-'ICS-217'!I24), IF(AND('ICS-217'!F24&gt;'Radio Config'!$C$8, 'ICS-217'!F24&lt;'Radio Config'!$D$8, 'Radio Config'!$F$8="y"), ABS('ICS-217'!F24-'ICS-217'!I24), ""))))))))</f>
        <v>5</v>
      </c>
      <c r="F22" t="str">
        <f>IF(C22&lt;&gt;"", IF(AND('ICS-217'!H24&lt;&gt;"", 'ICS-217'!K24&lt;&gt;""), "TSQL", IF('ICS-217'!K24&lt;&gt;"", "Tone", "")), "")</f>
        <v>Tone</v>
      </c>
      <c r="G22" s="112">
        <f>IF(C22&lt;&gt;"", IF('ICS-217'!K24&lt;&gt;"", 'ICS-217'!K24, 88.5) , "")</f>
        <v>131.8</v>
      </c>
      <c r="H22" s="112">
        <f>IF(C22&lt;&gt;"", IF('ICS-217'!K24&lt;&gt;"", 'ICS-217'!K24, G22) , "")</f>
        <v>131.8</v>
      </c>
      <c r="I22" t="str">
        <f t="shared" si="1"/>
        <v>023</v>
      </c>
      <c r="J22" t="str">
        <f t="shared" si="2"/>
        <v>NN</v>
      </c>
      <c r="K22" t="str">
        <f>IF(C22&lt;&gt;"", IF(AND('ICS-217'!G24="W",'ICS-217'!L24="FM"), "FM", IF(AND('ICS-217'!G24="N",'ICS-217'!L24="FM"), "NFM", "")), "")</f>
        <v>FM</v>
      </c>
    </row>
    <row r="23">
      <c r="A23">
        <f t="shared" si="3"/>
        <v>8</v>
      </c>
      <c r="B23" s="31" t="str">
        <f>IF(C23&lt;&gt;"", 'ICS-217'!D25 , "")</f>
        <v>18M</v>
      </c>
      <c r="C23" s="110">
        <f>IF('ICS-217'!L25&lt;&gt;"FM","", IF(AND('ICS-217'!F25&gt;'Radio Config'!$C$2, 'ICS-217'!F25&lt;'Radio Config'!$D$2, 'Radio Config'!$F$2="y"), 'ICS-217'!F25, IF(AND('ICS-217'!F25&gt;'Radio Config'!$C$3, 'ICS-217'!F25&lt;'Radio Config'!$D$3, 'Radio Config'!$F$3="y"), 'ICS-217'!F25, IF(AND('ICS-217'!F25&gt;'Radio Config'!$C$4, 'ICS-217'!F25&lt;'Radio Config'!$D$4, 'Radio Config'!$F$4="y"), 'ICS-217'!F25, IF(AND('ICS-217'!F25&gt;'Radio Config'!$C$5, 'ICS-217'!F25&lt;'Radio Config'!$D$5, 'Radio Config'!$F$5="y"), 'ICS-217'!F25, IF(AND('ICS-217'!F25&gt;'Radio Config'!$C$6, 'ICS-217'!F25&lt;'Radio Config'!$D$6, 'Radio Config'!$F$6="y"), 'ICS-217'!F25, IF(AND('ICS-217'!F25&gt;'Radio Config'!$C$7, 'ICS-217'!F25&lt;'Radio Config'!$D$7, 'Radio Config'!$F$7="y"), 'ICS-217'!F25, IF(AND('ICS-217'!F25&gt;'Radio Config'!$C$8, 'ICS-217'!F25&lt;'Radio Config'!$D$8, 'Radio Config'!$F$8="y"), 'ICS-217'!F25, ""))))))))</f>
        <v>444.75</v>
      </c>
      <c r="D23" t="str">
        <f>IF(C23&lt;&gt;"", IF('ICS-217'!$F25='ICS-217'!$I25, "", IF('ICS-217'!$F25&gt;'ICS-217'!$I25, "-", IF('ICS-217'!$F25&lt;'ICS-217'!$I25, "+", "error"))), "")</f>
        <v>+</v>
      </c>
      <c r="E23" s="111">
        <f>IF('ICS-217'!L25&lt;&gt;"FM","", IF(AND('ICS-217'!F25&gt;'Radio Config'!$C$2, 'ICS-217'!F25&lt;'Radio Config'!$D$2, 'Radio Config'!$F$2="y"), ABS('ICS-217'!F25-'ICS-217'!I25), IF(AND('ICS-217'!F25&gt;'Radio Config'!$C$3, 'ICS-217'!F25&lt;'Radio Config'!$D$3, 'Radio Config'!$F$3="y"), ABS('ICS-217'!F25-'ICS-217'!I25), IF(AND('ICS-217'!F25&gt;'Radio Config'!$C$4, 'ICS-217'!F25&lt;'Radio Config'!$D$4, 'Radio Config'!$F$4="y"), ABS('ICS-217'!F25-'ICS-217'!I25), IF(AND('ICS-217'!F25&gt;'Radio Config'!$C$5, 'ICS-217'!F25&lt;'Radio Config'!$D$5, 'Radio Config'!$F$5="y"), ABS('ICS-217'!F25-'ICS-217'!I25), IF(AND('ICS-217'!F25&gt;'Radio Config'!$C$6, 'ICS-217'!F25&lt;'Radio Config'!$D$6, 'Radio Config'!$F$6="y"), ABS('ICS-217'!F25-'ICS-217'!I25), IF(AND('ICS-217'!F25&gt;'Radio Config'!$C$7, 'ICS-217'!F25&lt;'Radio Config'!$D$7, 'Radio Config'!$F$7="y"), ABS('ICS-217'!F25-'ICS-217'!I25), IF(AND('ICS-217'!F25&gt;'Radio Config'!$C$8, 'ICS-217'!F25&lt;'Radio Config'!$D$8, 'Radio Config'!$F$8="y"), ABS('ICS-217'!F25-'ICS-217'!I25), ""))))))))</f>
        <v>5</v>
      </c>
      <c r="F23" t="str">
        <f>IF(C23&lt;&gt;"", IF(AND('ICS-217'!H25&lt;&gt;"", 'ICS-217'!K25&lt;&gt;""), "TSQL", IF('ICS-217'!K25&lt;&gt;"", "Tone", "")), "")</f>
        <v>Tone</v>
      </c>
      <c r="G23" s="112">
        <f>IF(C23&lt;&gt;"", IF('ICS-217'!K25&lt;&gt;"", 'ICS-217'!K25, 88.5) , "")</f>
        <v>131.8</v>
      </c>
      <c r="H23" s="112">
        <f>IF(C23&lt;&gt;"", IF('ICS-217'!K25&lt;&gt;"", 'ICS-217'!K25, G23) , "")</f>
        <v>131.8</v>
      </c>
      <c r="I23" t="str">
        <f t="shared" si="1"/>
        <v>023</v>
      </c>
      <c r="J23" t="str">
        <f t="shared" si="2"/>
        <v>NN</v>
      </c>
      <c r="K23" t="str">
        <f>IF(C23&lt;&gt;"", IF(AND('ICS-217'!G25="W",'ICS-217'!L25="FM"), "FM", IF(AND('ICS-217'!G25="N",'ICS-217'!L25="FM"), "NFM", "")), "")</f>
        <v>FM</v>
      </c>
    </row>
    <row r="24">
      <c r="A24" t="str">
        <f t="shared" si="3"/>
        <v/>
      </c>
      <c r="B24" s="31" t="str">
        <f>IF(C24&lt;&gt;"", 'ICS-217'!D26 , "")</f>
        <v/>
      </c>
      <c r="C24" s="110" t="str">
        <f>IF('ICS-217'!L26&lt;&gt;"FM","", IF(AND('ICS-217'!F26&gt;'Radio Config'!$C$2, 'ICS-217'!F26&lt;'Radio Config'!$D$2, 'Radio Config'!$F$2="y"), 'ICS-217'!F26, IF(AND('ICS-217'!F26&gt;'Radio Config'!$C$3, 'ICS-217'!F26&lt;'Radio Config'!$D$3, 'Radio Config'!$F$3="y"), 'ICS-217'!F26, IF(AND('ICS-217'!F26&gt;'Radio Config'!$C$4, 'ICS-217'!F26&lt;'Radio Config'!$D$4, 'Radio Config'!$F$4="y"), 'ICS-217'!F26, IF(AND('ICS-217'!F26&gt;'Radio Config'!$C$5, 'ICS-217'!F26&lt;'Radio Config'!$D$5, 'Radio Config'!$F$5="y"), 'ICS-217'!F26, IF(AND('ICS-217'!F26&gt;'Radio Config'!$C$6, 'ICS-217'!F26&lt;'Radio Config'!$D$6, 'Radio Config'!$F$6="y"), 'ICS-217'!F26, IF(AND('ICS-217'!F26&gt;'Radio Config'!$C$7, 'ICS-217'!F26&lt;'Radio Config'!$D$7, 'Radio Config'!$F$7="y"), 'ICS-217'!F26, IF(AND('ICS-217'!F26&gt;'Radio Config'!$C$8, 'ICS-217'!F26&lt;'Radio Config'!$D$8, 'Radio Config'!$F$8="y"), 'ICS-217'!F26, ""))))))))</f>
        <v/>
      </c>
      <c r="D24" t="str">
        <f>IF(C24&lt;&gt;"", IF('ICS-217'!$F26='ICS-217'!$I26, "", IF('ICS-217'!$F26&gt;'ICS-217'!$I26, "-", IF('ICS-217'!$F26&lt;'ICS-217'!$I26, "+", "error"))), "")</f>
        <v/>
      </c>
      <c r="E24" s="111" t="str">
        <f>IF('ICS-217'!L26&lt;&gt;"FM","", IF(AND('ICS-217'!F26&gt;'Radio Config'!$C$2, 'ICS-217'!F26&lt;'Radio Config'!$D$2, 'Radio Config'!$F$2="y"), ABS('ICS-217'!F26-'ICS-217'!I26), IF(AND('ICS-217'!F26&gt;'Radio Config'!$C$3, 'ICS-217'!F26&lt;'Radio Config'!$D$3, 'Radio Config'!$F$3="y"), ABS('ICS-217'!F26-'ICS-217'!I26), IF(AND('ICS-217'!F26&gt;'Radio Config'!$C$4, 'ICS-217'!F26&lt;'Radio Config'!$D$4, 'Radio Config'!$F$4="y"), ABS('ICS-217'!F26-'ICS-217'!I26), IF(AND('ICS-217'!F26&gt;'Radio Config'!$C$5, 'ICS-217'!F26&lt;'Radio Config'!$D$5, 'Radio Config'!$F$5="y"), ABS('ICS-217'!F26-'ICS-217'!I26), IF(AND('ICS-217'!F26&gt;'Radio Config'!$C$6, 'ICS-217'!F26&lt;'Radio Config'!$D$6, 'Radio Config'!$F$6="y"), ABS('ICS-217'!F26-'ICS-217'!I26), IF(AND('ICS-217'!F26&gt;'Radio Config'!$C$7, 'ICS-217'!F26&lt;'Radio Config'!$D$7, 'Radio Config'!$F$7="y"), ABS('ICS-217'!F26-'ICS-217'!I26), IF(AND('ICS-217'!F26&gt;'Radio Config'!$C$8, 'ICS-217'!F26&lt;'Radio Config'!$D$8, 'Radio Config'!$F$8="y"), ABS('ICS-217'!F26-'ICS-217'!I26), ""))))))))</f>
        <v/>
      </c>
      <c r="F24" t="str">
        <f>IF(C24&lt;&gt;"", IF(AND('ICS-217'!H26&lt;&gt;"", 'ICS-217'!K26&lt;&gt;""), "TSQL", IF('ICS-217'!K26&lt;&gt;"", "Tone", "")), "")</f>
        <v/>
      </c>
      <c r="G24" s="112" t="str">
        <f>IF(C24&lt;&gt;"", IF('ICS-217'!K26&lt;&gt;"", 'ICS-217'!K26, 88.5) , "")</f>
        <v/>
      </c>
      <c r="H24" s="100" t="str">
        <f>IF(C24&lt;&gt;"", IF('ICS-217'!K26&lt;&gt;"", 'ICS-217'!K26, G24) , "")</f>
        <v/>
      </c>
      <c r="I24" t="str">
        <f t="shared" si="1"/>
        <v/>
      </c>
      <c r="J24" t="str">
        <f t="shared" si="2"/>
        <v/>
      </c>
      <c r="K24" t="str">
        <f>IF(C24&lt;&gt;"", IF(AND('ICS-217'!G26="W",'ICS-217'!L26="FM"), "FM", IF(AND('ICS-217'!G26="N",'ICS-217'!L26="FM"), "NFM", "")), "")</f>
        <v/>
      </c>
    </row>
    <row r="25">
      <c r="A25" t="str">
        <f t="shared" si="3"/>
        <v/>
      </c>
      <c r="B25" s="31" t="str">
        <f>IF(C25&lt;&gt;"", 'ICS-217'!D27 , "")</f>
        <v/>
      </c>
      <c r="C25" s="110" t="str">
        <f>IF('ICS-217'!L27&lt;&gt;"FM","", IF(AND('ICS-217'!F27&gt;'Radio Config'!$C$2, 'ICS-217'!F27&lt;'Radio Config'!$D$2, 'Radio Config'!$F$2="y"), 'ICS-217'!F27, IF(AND('ICS-217'!F27&gt;'Radio Config'!$C$3, 'ICS-217'!F27&lt;'Radio Config'!$D$3, 'Radio Config'!$F$3="y"), 'ICS-217'!F27, IF(AND('ICS-217'!F27&gt;'Radio Config'!$C$4, 'ICS-217'!F27&lt;'Radio Config'!$D$4, 'Radio Config'!$F$4="y"), 'ICS-217'!F27, IF(AND('ICS-217'!F27&gt;'Radio Config'!$C$5, 'ICS-217'!F27&lt;'Radio Config'!$D$5, 'Radio Config'!$F$5="y"), 'ICS-217'!F27, IF(AND('ICS-217'!F27&gt;'Radio Config'!$C$6, 'ICS-217'!F27&lt;'Radio Config'!$D$6, 'Radio Config'!$F$6="y"), 'ICS-217'!F27, IF(AND('ICS-217'!F27&gt;'Radio Config'!$C$7, 'ICS-217'!F27&lt;'Radio Config'!$D$7, 'Radio Config'!$F$7="y"), 'ICS-217'!F27, IF(AND('ICS-217'!F27&gt;'Radio Config'!$C$8, 'ICS-217'!F27&lt;'Radio Config'!$D$8, 'Radio Config'!$F$8="y"), 'ICS-217'!F27, ""))))))))</f>
        <v/>
      </c>
      <c r="D25" t="str">
        <f>IF(C25&lt;&gt;"", IF('ICS-217'!$F27='ICS-217'!$I27, "", IF('ICS-217'!$F27&gt;'ICS-217'!$I27, "-", IF('ICS-217'!$F27&lt;'ICS-217'!$I27, "+", "error"))), "")</f>
        <v/>
      </c>
      <c r="E25" s="111" t="str">
        <f>IF('ICS-217'!L27&lt;&gt;"FM","", IF(AND('ICS-217'!F27&gt;'Radio Config'!$C$2, 'ICS-217'!F27&lt;'Radio Config'!$D$2, 'Radio Config'!$F$2="y"), ABS('ICS-217'!F27-'ICS-217'!I27), IF(AND('ICS-217'!F27&gt;'Radio Config'!$C$3, 'ICS-217'!F27&lt;'Radio Config'!$D$3, 'Radio Config'!$F$3="y"), ABS('ICS-217'!F27-'ICS-217'!I27), IF(AND('ICS-217'!F27&gt;'Radio Config'!$C$4, 'ICS-217'!F27&lt;'Radio Config'!$D$4, 'Radio Config'!$F$4="y"), ABS('ICS-217'!F27-'ICS-217'!I27), IF(AND('ICS-217'!F27&gt;'Radio Config'!$C$5, 'ICS-217'!F27&lt;'Radio Config'!$D$5, 'Radio Config'!$F$5="y"), ABS('ICS-217'!F27-'ICS-217'!I27), IF(AND('ICS-217'!F27&gt;'Radio Config'!$C$6, 'ICS-217'!F27&lt;'Radio Config'!$D$6, 'Radio Config'!$F$6="y"), ABS('ICS-217'!F27-'ICS-217'!I27), IF(AND('ICS-217'!F27&gt;'Radio Config'!$C$7, 'ICS-217'!F27&lt;'Radio Config'!$D$7, 'Radio Config'!$F$7="y"), ABS('ICS-217'!F27-'ICS-217'!I27), IF(AND('ICS-217'!F27&gt;'Radio Config'!$C$8, 'ICS-217'!F27&lt;'Radio Config'!$D$8, 'Radio Config'!$F$8="y"), ABS('ICS-217'!F27-'ICS-217'!I27), ""))))))))</f>
        <v/>
      </c>
      <c r="F25" t="str">
        <f>IF(C25&lt;&gt;"", IF(AND('ICS-217'!H27&lt;&gt;"", 'ICS-217'!K27&lt;&gt;""), "TSQL", IF('ICS-217'!K27&lt;&gt;"", "Tone", "")), "")</f>
        <v/>
      </c>
      <c r="G25" s="112" t="str">
        <f>IF(C25&lt;&gt;"", IF('ICS-217'!K27&lt;&gt;"", 'ICS-217'!K27, 88.5) , "")</f>
        <v/>
      </c>
      <c r="H25" s="100" t="str">
        <f>IF(C25&lt;&gt;"", IF('ICS-217'!K27&lt;&gt;"", 'ICS-217'!K27, G25) , "")</f>
        <v/>
      </c>
      <c r="I25" t="str">
        <f t="shared" si="1"/>
        <v/>
      </c>
      <c r="J25" t="str">
        <f t="shared" si="2"/>
        <v/>
      </c>
      <c r="K25" t="str">
        <f>IF(C25&lt;&gt;"", IF(AND('ICS-217'!G27="W",'ICS-217'!L27="FM"), "FM", IF(AND('ICS-217'!G27="N",'ICS-217'!L27="FM"), "NFM", "")), "")</f>
        <v/>
      </c>
    </row>
    <row r="26">
      <c r="A26">
        <f t="shared" si="3"/>
        <v>9</v>
      </c>
      <c r="B26" s="31" t="str">
        <f>IF(C26&lt;&gt;"", 'ICS-217'!D28 , "")</f>
        <v>18P</v>
      </c>
      <c r="C26" s="110">
        <f>IF('ICS-217'!L28&lt;&gt;"FM","", IF(AND('ICS-217'!F28&gt;'Radio Config'!$C$2, 'ICS-217'!F28&lt;'Radio Config'!$D$2, 'Radio Config'!$F$2="y"), 'ICS-217'!F28, IF(AND('ICS-217'!F28&gt;'Radio Config'!$C$3, 'ICS-217'!F28&lt;'Radio Config'!$D$3, 'Radio Config'!$F$3="y"), 'ICS-217'!F28, IF(AND('ICS-217'!F28&gt;'Radio Config'!$C$4, 'ICS-217'!F28&lt;'Radio Config'!$D$4, 'Radio Config'!$F$4="y"), 'ICS-217'!F28, IF(AND('ICS-217'!F28&gt;'Radio Config'!$C$5, 'ICS-217'!F28&lt;'Radio Config'!$D$5, 'Radio Config'!$F$5="y"), 'ICS-217'!F28, IF(AND('ICS-217'!F28&gt;'Radio Config'!$C$6, 'ICS-217'!F28&lt;'Radio Config'!$D$6, 'Radio Config'!$F$6="y"), 'ICS-217'!F28, IF(AND('ICS-217'!F28&gt;'Radio Config'!$C$7, 'ICS-217'!F28&lt;'Radio Config'!$D$7, 'Radio Config'!$F$7="y"), 'ICS-217'!F28, IF(AND('ICS-217'!F28&gt;'Radio Config'!$C$8, 'ICS-217'!F28&lt;'Radio Config'!$D$8, 'Radio Config'!$F$8="y"), 'ICS-217'!F28, ""))))))))</f>
        <v>442.1625</v>
      </c>
      <c r="D26" t="str">
        <f>IF(C26&lt;&gt;"", IF('ICS-217'!$F28='ICS-217'!$I28, "", IF('ICS-217'!$F28&gt;'ICS-217'!$I28, "-", IF('ICS-217'!$F28&lt;'ICS-217'!$I28, "+", "error"))), "")</f>
        <v>+</v>
      </c>
      <c r="E26" s="111">
        <f>IF('ICS-217'!L28&lt;&gt;"FM","", IF(AND('ICS-217'!F28&gt;'Radio Config'!$C$2, 'ICS-217'!F28&lt;'Radio Config'!$D$2, 'Radio Config'!$F$2="y"), ABS('ICS-217'!F28-'ICS-217'!I28), IF(AND('ICS-217'!F28&gt;'Radio Config'!$C$3, 'ICS-217'!F28&lt;'Radio Config'!$D$3, 'Radio Config'!$F$3="y"), ABS('ICS-217'!F28-'ICS-217'!I28), IF(AND('ICS-217'!F28&gt;'Radio Config'!$C$4, 'ICS-217'!F28&lt;'Radio Config'!$D$4, 'Radio Config'!$F$4="y"), ABS('ICS-217'!F28-'ICS-217'!I28), IF(AND('ICS-217'!F28&gt;'Radio Config'!$C$5, 'ICS-217'!F28&lt;'Radio Config'!$D$5, 'Radio Config'!$F$5="y"), ABS('ICS-217'!F28-'ICS-217'!I28), IF(AND('ICS-217'!F28&gt;'Radio Config'!$C$6, 'ICS-217'!F28&lt;'Radio Config'!$D$6, 'Radio Config'!$F$6="y"), ABS('ICS-217'!F28-'ICS-217'!I28), IF(AND('ICS-217'!F28&gt;'Radio Config'!$C$7, 'ICS-217'!F28&lt;'Radio Config'!$D$7, 'Radio Config'!$F$7="y"), ABS('ICS-217'!F28-'ICS-217'!I28), IF(AND('ICS-217'!F28&gt;'Radio Config'!$C$8, 'ICS-217'!F28&lt;'Radio Config'!$D$8, 'Radio Config'!$F$8="y"), ABS('ICS-217'!F28-'ICS-217'!I28), ""))))))))</f>
        <v>5</v>
      </c>
      <c r="F26" t="str">
        <f>IF(C26&lt;&gt;"", IF(AND('ICS-217'!H28&lt;&gt;"", 'ICS-217'!K28&lt;&gt;""), "TSQL", IF('ICS-217'!K28&lt;&gt;"", "Tone", "")), "")</f>
        <v>Tone</v>
      </c>
      <c r="G26" s="112">
        <f>IF(C26&lt;&gt;"", IF('ICS-217'!K28&lt;&gt;"", 'ICS-217'!K28, 88.5) , "")</f>
        <v>141.3</v>
      </c>
      <c r="H26" s="112">
        <f>IF(C26&lt;&gt;"", IF('ICS-217'!K28&lt;&gt;"", 'ICS-217'!K28, G26) , "")</f>
        <v>141.3</v>
      </c>
      <c r="I26" t="str">
        <f t="shared" si="1"/>
        <v>023</v>
      </c>
      <c r="J26" t="str">
        <f t="shared" si="2"/>
        <v>NN</v>
      </c>
      <c r="K26" t="str">
        <f>IF(C26&lt;&gt;"", IF(AND('ICS-217'!G28="W",'ICS-217'!L28="FM"), "FM", IF(AND('ICS-217'!G28="N",'ICS-217'!L28="FM"), "NFM", "")), "")</f>
        <v>FM</v>
      </c>
    </row>
    <row r="27">
      <c r="A27" t="str">
        <f t="shared" si="3"/>
        <v/>
      </c>
      <c r="B27" s="31" t="str">
        <f>IF(C27&lt;&gt;"", 'ICS-217'!D29 , "")</f>
        <v/>
      </c>
      <c r="C27" s="110" t="str">
        <f>IF('ICS-217'!L29&lt;&gt;"FM","", IF(AND('ICS-217'!F29&gt;'Radio Config'!$C$2, 'ICS-217'!F29&lt;'Radio Config'!$D$2, 'Radio Config'!$F$2="y"), 'ICS-217'!F29, IF(AND('ICS-217'!F29&gt;'Radio Config'!$C$3, 'ICS-217'!F29&lt;'Radio Config'!$D$3, 'Radio Config'!$F$3="y"), 'ICS-217'!F29, IF(AND('ICS-217'!F29&gt;'Radio Config'!$C$4, 'ICS-217'!F29&lt;'Radio Config'!$D$4, 'Radio Config'!$F$4="y"), 'ICS-217'!F29, IF(AND('ICS-217'!F29&gt;'Radio Config'!$C$5, 'ICS-217'!F29&lt;'Radio Config'!$D$5, 'Radio Config'!$F$5="y"), 'ICS-217'!F29, IF(AND('ICS-217'!F29&gt;'Radio Config'!$C$6, 'ICS-217'!F29&lt;'Radio Config'!$D$6, 'Radio Config'!$F$6="y"), 'ICS-217'!F29, IF(AND('ICS-217'!F29&gt;'Radio Config'!$C$7, 'ICS-217'!F29&lt;'Radio Config'!$D$7, 'Radio Config'!$F$7="y"), 'ICS-217'!F29, IF(AND('ICS-217'!F29&gt;'Radio Config'!$C$8, 'ICS-217'!F29&lt;'Radio Config'!$D$8, 'Radio Config'!$F$8="y"), 'ICS-217'!F29, ""))))))))</f>
        <v/>
      </c>
      <c r="D27" t="str">
        <f>IF(C27&lt;&gt;"", IF('ICS-217'!$F29='ICS-217'!$I29, "", IF('ICS-217'!$F29&gt;'ICS-217'!$I29, "-", IF('ICS-217'!$F29&lt;'ICS-217'!$I29, "+", "error"))), "")</f>
        <v/>
      </c>
      <c r="E27" s="111" t="str">
        <f>IF('ICS-217'!L29&lt;&gt;"FM","", IF(AND('ICS-217'!F29&gt;'Radio Config'!$C$2, 'ICS-217'!F29&lt;'Radio Config'!$D$2, 'Radio Config'!$F$2="y"), ABS('ICS-217'!F29-'ICS-217'!I29), IF(AND('ICS-217'!F29&gt;'Radio Config'!$C$3, 'ICS-217'!F29&lt;'Radio Config'!$D$3, 'Radio Config'!$F$3="y"), ABS('ICS-217'!F29-'ICS-217'!I29), IF(AND('ICS-217'!F29&gt;'Radio Config'!$C$4, 'ICS-217'!F29&lt;'Radio Config'!$D$4, 'Radio Config'!$F$4="y"), ABS('ICS-217'!F29-'ICS-217'!I29), IF(AND('ICS-217'!F29&gt;'Radio Config'!$C$5, 'ICS-217'!F29&lt;'Radio Config'!$D$5, 'Radio Config'!$F$5="y"), ABS('ICS-217'!F29-'ICS-217'!I29), IF(AND('ICS-217'!F29&gt;'Radio Config'!$C$6, 'ICS-217'!F29&lt;'Radio Config'!$D$6, 'Radio Config'!$F$6="y"), ABS('ICS-217'!F29-'ICS-217'!I29), IF(AND('ICS-217'!F29&gt;'Radio Config'!$C$7, 'ICS-217'!F29&lt;'Radio Config'!$D$7, 'Radio Config'!$F$7="y"), ABS('ICS-217'!F29-'ICS-217'!I29), IF(AND('ICS-217'!F29&gt;'Radio Config'!$C$8, 'ICS-217'!F29&lt;'Radio Config'!$D$8, 'Radio Config'!$F$8="y"), ABS('ICS-217'!F29-'ICS-217'!I29), ""))))))))</f>
        <v/>
      </c>
      <c r="F27" t="str">
        <f>IF(C27&lt;&gt;"", IF(AND('ICS-217'!H29&lt;&gt;"", 'ICS-217'!K29&lt;&gt;""), "TSQL", IF('ICS-217'!K29&lt;&gt;"", "Tone", "")), "")</f>
        <v/>
      </c>
      <c r="G27" s="112" t="str">
        <f>IF(C27&lt;&gt;"", IF('ICS-217'!K29&lt;&gt;"", 'ICS-217'!K29, 88.5) , "")</f>
        <v/>
      </c>
      <c r="H27" s="100" t="str">
        <f>IF(C27&lt;&gt;"", IF('ICS-217'!K29&lt;&gt;"", 'ICS-217'!K29, G27) , "")</f>
        <v/>
      </c>
      <c r="I27" t="str">
        <f t="shared" si="1"/>
        <v/>
      </c>
      <c r="J27" t="str">
        <f t="shared" si="2"/>
        <v/>
      </c>
      <c r="K27" t="str">
        <f>IF(C27&lt;&gt;"", IF(AND('ICS-217'!G29="W",'ICS-217'!L29="FM"), "FM", IF(AND('ICS-217'!G29="N",'ICS-217'!L29="FM"), "NFM", "")), "")</f>
        <v/>
      </c>
    </row>
    <row r="28">
      <c r="A28" t="str">
        <f t="shared" si="3"/>
        <v/>
      </c>
      <c r="B28" s="31" t="str">
        <f>IF(C28&lt;&gt;"", 'ICS-217'!D30 , "")</f>
        <v/>
      </c>
      <c r="C28" s="110" t="str">
        <f>IF('ICS-217'!L30&lt;&gt;"FM","", IF(AND('ICS-217'!F30&gt;'Radio Config'!$C$2, 'ICS-217'!F30&lt;'Radio Config'!$D$2, 'Radio Config'!$F$2="y"), 'ICS-217'!F30, IF(AND('ICS-217'!F30&gt;'Radio Config'!$C$3, 'ICS-217'!F30&lt;'Radio Config'!$D$3, 'Radio Config'!$F$3="y"), 'ICS-217'!F30, IF(AND('ICS-217'!F30&gt;'Radio Config'!$C$4, 'ICS-217'!F30&lt;'Radio Config'!$D$4, 'Radio Config'!$F$4="y"), 'ICS-217'!F30, IF(AND('ICS-217'!F30&gt;'Radio Config'!$C$5, 'ICS-217'!F30&lt;'Radio Config'!$D$5, 'Radio Config'!$F$5="y"), 'ICS-217'!F30, IF(AND('ICS-217'!F30&gt;'Radio Config'!$C$6, 'ICS-217'!F30&lt;'Radio Config'!$D$6, 'Radio Config'!$F$6="y"), 'ICS-217'!F30, IF(AND('ICS-217'!F30&gt;'Radio Config'!$C$7, 'ICS-217'!F30&lt;'Radio Config'!$D$7, 'Radio Config'!$F$7="y"), 'ICS-217'!F30, IF(AND('ICS-217'!F30&gt;'Radio Config'!$C$8, 'ICS-217'!F30&lt;'Radio Config'!$D$8, 'Radio Config'!$F$8="y"), 'ICS-217'!F30, ""))))))))</f>
        <v/>
      </c>
      <c r="D28" t="str">
        <f>IF(C28&lt;&gt;"", IF('ICS-217'!$F30='ICS-217'!$I30, "", IF('ICS-217'!$F30&gt;'ICS-217'!$I30, "-", IF('ICS-217'!$F30&lt;'ICS-217'!$I30, "+", "error"))), "")</f>
        <v/>
      </c>
      <c r="E28" s="111" t="str">
        <f>IF('ICS-217'!L30&lt;&gt;"FM","", IF(AND('ICS-217'!F30&gt;'Radio Config'!$C$2, 'ICS-217'!F30&lt;'Radio Config'!$D$2, 'Radio Config'!$F$2="y"), ABS('ICS-217'!F30-'ICS-217'!I30), IF(AND('ICS-217'!F30&gt;'Radio Config'!$C$3, 'ICS-217'!F30&lt;'Radio Config'!$D$3, 'Radio Config'!$F$3="y"), ABS('ICS-217'!F30-'ICS-217'!I30), IF(AND('ICS-217'!F30&gt;'Radio Config'!$C$4, 'ICS-217'!F30&lt;'Radio Config'!$D$4, 'Radio Config'!$F$4="y"), ABS('ICS-217'!F30-'ICS-217'!I30), IF(AND('ICS-217'!F30&gt;'Radio Config'!$C$5, 'ICS-217'!F30&lt;'Radio Config'!$D$5, 'Radio Config'!$F$5="y"), ABS('ICS-217'!F30-'ICS-217'!I30), IF(AND('ICS-217'!F30&gt;'Radio Config'!$C$6, 'ICS-217'!F30&lt;'Radio Config'!$D$6, 'Radio Config'!$F$6="y"), ABS('ICS-217'!F30-'ICS-217'!I30), IF(AND('ICS-217'!F30&gt;'Radio Config'!$C$7, 'ICS-217'!F30&lt;'Radio Config'!$D$7, 'Radio Config'!$F$7="y"), ABS('ICS-217'!F30-'ICS-217'!I30), IF(AND('ICS-217'!F30&gt;'Radio Config'!$C$8, 'ICS-217'!F30&lt;'Radio Config'!$D$8, 'Radio Config'!$F$8="y"), ABS('ICS-217'!F30-'ICS-217'!I30), ""))))))))</f>
        <v/>
      </c>
      <c r="F28" t="str">
        <f>IF(C28&lt;&gt;"", IF(AND('ICS-217'!H30&lt;&gt;"", 'ICS-217'!K30&lt;&gt;""), "TSQL", IF('ICS-217'!K30&lt;&gt;"", "Tone", "")), "")</f>
        <v/>
      </c>
      <c r="G28" s="112" t="str">
        <f>IF(C28&lt;&gt;"", IF('ICS-217'!K30&lt;&gt;"", 'ICS-217'!K30, 88.5) , "")</f>
        <v/>
      </c>
      <c r="H28" s="100" t="str">
        <f>IF(C28&lt;&gt;"", IF('ICS-217'!K30&lt;&gt;"", 'ICS-217'!K30, G28) , "")</f>
        <v/>
      </c>
      <c r="I28" t="str">
        <f t="shared" si="1"/>
        <v/>
      </c>
      <c r="J28" t="str">
        <f t="shared" si="2"/>
        <v/>
      </c>
      <c r="K28" t="str">
        <f>IF(C28&lt;&gt;"", IF(AND('ICS-217'!G30="W",'ICS-217'!L30="FM"), "FM", IF(AND('ICS-217'!G30="N",'ICS-217'!L30="FM"), "NFM", "")), "")</f>
        <v/>
      </c>
    </row>
    <row r="29">
      <c r="A29" t="str">
        <f t="shared" si="3"/>
        <v/>
      </c>
      <c r="B29" s="31" t="str">
        <f>IF(C29&lt;&gt;"", 'ICS-217'!D31 , "")</f>
        <v/>
      </c>
      <c r="C29" s="110" t="str">
        <f>IF('ICS-217'!L31&lt;&gt;"FM","", IF(AND('ICS-217'!F31&gt;'Radio Config'!$C$2, 'ICS-217'!F31&lt;'Radio Config'!$D$2, 'Radio Config'!$F$2="y"), 'ICS-217'!F31, IF(AND('ICS-217'!F31&gt;'Radio Config'!$C$3, 'ICS-217'!F31&lt;'Radio Config'!$D$3, 'Radio Config'!$F$3="y"), 'ICS-217'!F31, IF(AND('ICS-217'!F31&gt;'Radio Config'!$C$4, 'ICS-217'!F31&lt;'Radio Config'!$D$4, 'Radio Config'!$F$4="y"), 'ICS-217'!F31, IF(AND('ICS-217'!F31&gt;'Radio Config'!$C$5, 'ICS-217'!F31&lt;'Radio Config'!$D$5, 'Radio Config'!$F$5="y"), 'ICS-217'!F31, IF(AND('ICS-217'!F31&gt;'Radio Config'!$C$6, 'ICS-217'!F31&lt;'Radio Config'!$D$6, 'Radio Config'!$F$6="y"), 'ICS-217'!F31, IF(AND('ICS-217'!F31&gt;'Radio Config'!$C$7, 'ICS-217'!F31&lt;'Radio Config'!$D$7, 'Radio Config'!$F$7="y"), 'ICS-217'!F31, IF(AND('ICS-217'!F31&gt;'Radio Config'!$C$8, 'ICS-217'!F31&lt;'Radio Config'!$D$8, 'Radio Config'!$F$8="y"), 'ICS-217'!F31, ""))))))))</f>
        <v/>
      </c>
      <c r="D29" t="str">
        <f>IF(C29&lt;&gt;"", IF('ICS-217'!$F31='ICS-217'!$I31, "", IF('ICS-217'!$F31&gt;'ICS-217'!$I31, "-", IF('ICS-217'!$F31&lt;'ICS-217'!$I31, "+", "error"))), "")</f>
        <v/>
      </c>
      <c r="E29" s="111" t="str">
        <f>IF('ICS-217'!L31&lt;&gt;"FM","", IF(AND('ICS-217'!F31&gt;'Radio Config'!$C$2, 'ICS-217'!F31&lt;'Radio Config'!$D$2, 'Radio Config'!$F$2="y"), ABS('ICS-217'!F31-'ICS-217'!I31), IF(AND('ICS-217'!F31&gt;'Radio Config'!$C$3, 'ICS-217'!F31&lt;'Radio Config'!$D$3, 'Radio Config'!$F$3="y"), ABS('ICS-217'!F31-'ICS-217'!I31), IF(AND('ICS-217'!F31&gt;'Radio Config'!$C$4, 'ICS-217'!F31&lt;'Radio Config'!$D$4, 'Radio Config'!$F$4="y"), ABS('ICS-217'!F31-'ICS-217'!I31), IF(AND('ICS-217'!F31&gt;'Radio Config'!$C$5, 'ICS-217'!F31&lt;'Radio Config'!$D$5, 'Radio Config'!$F$5="y"), ABS('ICS-217'!F31-'ICS-217'!I31), IF(AND('ICS-217'!F31&gt;'Radio Config'!$C$6, 'ICS-217'!F31&lt;'Radio Config'!$D$6, 'Radio Config'!$F$6="y"), ABS('ICS-217'!F31-'ICS-217'!I31), IF(AND('ICS-217'!F31&gt;'Radio Config'!$C$7, 'ICS-217'!F31&lt;'Radio Config'!$D$7, 'Radio Config'!$F$7="y"), ABS('ICS-217'!F31-'ICS-217'!I31), IF(AND('ICS-217'!F31&gt;'Radio Config'!$C$8, 'ICS-217'!F31&lt;'Radio Config'!$D$8, 'Radio Config'!$F$8="y"), ABS('ICS-217'!F31-'ICS-217'!I31), ""))))))))</f>
        <v/>
      </c>
      <c r="F29" t="str">
        <f>IF(C29&lt;&gt;"", IF(AND('ICS-217'!H31&lt;&gt;"", 'ICS-217'!K31&lt;&gt;""), "TSQL", IF('ICS-217'!K31&lt;&gt;"", "Tone", "")), "")</f>
        <v/>
      </c>
      <c r="G29" s="112" t="str">
        <f>IF(C29&lt;&gt;"", IF('ICS-217'!K31&lt;&gt;"", 'ICS-217'!K31, 88.5) , "")</f>
        <v/>
      </c>
      <c r="H29" s="100" t="str">
        <f>IF(C29&lt;&gt;"", IF('ICS-217'!K31&lt;&gt;"", 'ICS-217'!K31, G29) , "")</f>
        <v/>
      </c>
      <c r="I29" t="str">
        <f t="shared" si="1"/>
        <v/>
      </c>
      <c r="J29" t="str">
        <f t="shared" si="2"/>
        <v/>
      </c>
      <c r="K29" t="str">
        <f>IF(C29&lt;&gt;"", IF(AND('ICS-217'!G31="W",'ICS-217'!L31="FM"), "FM", IF(AND('ICS-217'!G31="N",'ICS-217'!L31="FM"), "NFM", "")), "")</f>
        <v/>
      </c>
    </row>
    <row r="30">
      <c r="A30" t="str">
        <f t="shared" si="3"/>
        <v/>
      </c>
      <c r="B30" s="31" t="str">
        <f>IF(C30&lt;&gt;"", 'ICS-217'!D32 , "")</f>
        <v/>
      </c>
      <c r="C30" s="110" t="str">
        <f>IF('ICS-217'!L32&lt;&gt;"FM","", IF(AND('ICS-217'!F32&gt;'Radio Config'!$C$2, 'ICS-217'!F32&lt;'Radio Config'!$D$2, 'Radio Config'!$F$2="y"), 'ICS-217'!F32, IF(AND('ICS-217'!F32&gt;'Radio Config'!$C$3, 'ICS-217'!F32&lt;'Radio Config'!$D$3, 'Radio Config'!$F$3="y"), 'ICS-217'!F32, IF(AND('ICS-217'!F32&gt;'Radio Config'!$C$4, 'ICS-217'!F32&lt;'Radio Config'!$D$4, 'Radio Config'!$F$4="y"), 'ICS-217'!F32, IF(AND('ICS-217'!F32&gt;'Radio Config'!$C$5, 'ICS-217'!F32&lt;'Radio Config'!$D$5, 'Radio Config'!$F$5="y"), 'ICS-217'!F32, IF(AND('ICS-217'!F32&gt;'Radio Config'!$C$6, 'ICS-217'!F32&lt;'Radio Config'!$D$6, 'Radio Config'!$F$6="y"), 'ICS-217'!F32, IF(AND('ICS-217'!F32&gt;'Radio Config'!$C$7, 'ICS-217'!F32&lt;'Radio Config'!$D$7, 'Radio Config'!$F$7="y"), 'ICS-217'!F32, IF(AND('ICS-217'!F32&gt;'Radio Config'!$C$8, 'ICS-217'!F32&lt;'Radio Config'!$D$8, 'Radio Config'!$F$8="y"), 'ICS-217'!F32, ""))))))))</f>
        <v/>
      </c>
      <c r="D30" t="str">
        <f>IF(C30&lt;&gt;"", IF('ICS-217'!$F32='ICS-217'!$I32, "", IF('ICS-217'!$F32&gt;'ICS-217'!$I32, "-", IF('ICS-217'!$F32&lt;'ICS-217'!$I32, "+", "error"))), "")</f>
        <v/>
      </c>
      <c r="E30" s="111" t="str">
        <f>IF('ICS-217'!L32&lt;&gt;"FM","", IF(AND('ICS-217'!F32&gt;'Radio Config'!$C$2, 'ICS-217'!F32&lt;'Radio Config'!$D$2, 'Radio Config'!$F$2="y"), ABS('ICS-217'!F32-'ICS-217'!I32), IF(AND('ICS-217'!F32&gt;'Radio Config'!$C$3, 'ICS-217'!F32&lt;'Radio Config'!$D$3, 'Radio Config'!$F$3="y"), ABS('ICS-217'!F32-'ICS-217'!I32), IF(AND('ICS-217'!F32&gt;'Radio Config'!$C$4, 'ICS-217'!F32&lt;'Radio Config'!$D$4, 'Radio Config'!$F$4="y"), ABS('ICS-217'!F32-'ICS-217'!I32), IF(AND('ICS-217'!F32&gt;'Radio Config'!$C$5, 'ICS-217'!F32&lt;'Radio Config'!$D$5, 'Radio Config'!$F$5="y"), ABS('ICS-217'!F32-'ICS-217'!I32), IF(AND('ICS-217'!F32&gt;'Radio Config'!$C$6, 'ICS-217'!F32&lt;'Radio Config'!$D$6, 'Radio Config'!$F$6="y"), ABS('ICS-217'!F32-'ICS-217'!I32), IF(AND('ICS-217'!F32&gt;'Radio Config'!$C$7, 'ICS-217'!F32&lt;'Radio Config'!$D$7, 'Radio Config'!$F$7="y"), ABS('ICS-217'!F32-'ICS-217'!I32), IF(AND('ICS-217'!F32&gt;'Radio Config'!$C$8, 'ICS-217'!F32&lt;'Radio Config'!$D$8, 'Radio Config'!$F$8="y"), ABS('ICS-217'!F32-'ICS-217'!I32), ""))))))))</f>
        <v/>
      </c>
      <c r="F30" t="str">
        <f>IF(C30&lt;&gt;"", IF(AND('ICS-217'!H32&lt;&gt;"", 'ICS-217'!K32&lt;&gt;""), "TSQL", IF('ICS-217'!K32&lt;&gt;"", "Tone", "")), "")</f>
        <v/>
      </c>
      <c r="G30" s="112" t="str">
        <f>IF(C30&lt;&gt;"", IF('ICS-217'!K32&lt;&gt;"", 'ICS-217'!K32, 88.5) , "")</f>
        <v/>
      </c>
      <c r="H30" s="100" t="str">
        <f>IF(C30&lt;&gt;"", IF('ICS-217'!K32&lt;&gt;"", 'ICS-217'!K32, G30) , "")</f>
        <v/>
      </c>
      <c r="I30" t="str">
        <f t="shared" si="1"/>
        <v/>
      </c>
      <c r="J30" t="str">
        <f t="shared" si="2"/>
        <v/>
      </c>
      <c r="K30" t="str">
        <f>IF(C30&lt;&gt;"", IF(AND('ICS-217'!G32="W",'ICS-217'!L32="FM"), "FM", IF(AND('ICS-217'!G32="N",'ICS-217'!L32="FM"), "NFM", "")), "")</f>
        <v/>
      </c>
    </row>
    <row r="31">
      <c r="A31" t="str">
        <f t="shared" si="3"/>
        <v/>
      </c>
      <c r="B31" s="31" t="str">
        <f>IF(C31&lt;&gt;"", 'ICS-217'!D33 , "")</f>
        <v/>
      </c>
      <c r="C31" s="110" t="str">
        <f>IF('ICS-217'!L33&lt;&gt;"FM","", IF(AND('ICS-217'!F33&gt;'Radio Config'!$C$2, 'ICS-217'!F33&lt;'Radio Config'!$D$2, 'Radio Config'!$F$2="y"), 'ICS-217'!F33, IF(AND('ICS-217'!F33&gt;'Radio Config'!$C$3, 'ICS-217'!F33&lt;'Radio Config'!$D$3, 'Radio Config'!$F$3="y"), 'ICS-217'!F33, IF(AND('ICS-217'!F33&gt;'Radio Config'!$C$4, 'ICS-217'!F33&lt;'Radio Config'!$D$4, 'Radio Config'!$F$4="y"), 'ICS-217'!F33, IF(AND('ICS-217'!F33&gt;'Radio Config'!$C$5, 'ICS-217'!F33&lt;'Radio Config'!$D$5, 'Radio Config'!$F$5="y"), 'ICS-217'!F33, IF(AND('ICS-217'!F33&gt;'Radio Config'!$C$6, 'ICS-217'!F33&lt;'Radio Config'!$D$6, 'Radio Config'!$F$6="y"), 'ICS-217'!F33, IF(AND('ICS-217'!F33&gt;'Radio Config'!$C$7, 'ICS-217'!F33&lt;'Radio Config'!$D$7, 'Radio Config'!$F$7="y"), 'ICS-217'!F33, IF(AND('ICS-217'!F33&gt;'Radio Config'!$C$8, 'ICS-217'!F33&lt;'Radio Config'!$D$8, 'Radio Config'!$F$8="y"), 'ICS-217'!F33, ""))))))))</f>
        <v/>
      </c>
      <c r="D31" t="str">
        <f>IF(C31&lt;&gt;"", IF('ICS-217'!$F33='ICS-217'!$I33, "", IF('ICS-217'!$F33&gt;'ICS-217'!$I33, "-", IF('ICS-217'!$F33&lt;'ICS-217'!$I33, "+", "error"))), "")</f>
        <v/>
      </c>
      <c r="E31" s="111" t="str">
        <f>IF('ICS-217'!L33&lt;&gt;"FM","", IF(AND('ICS-217'!F33&gt;'Radio Config'!$C$2, 'ICS-217'!F33&lt;'Radio Config'!$D$2, 'Radio Config'!$F$2="y"), ABS('ICS-217'!F33-'ICS-217'!I33), IF(AND('ICS-217'!F33&gt;'Radio Config'!$C$3, 'ICS-217'!F33&lt;'Radio Config'!$D$3, 'Radio Config'!$F$3="y"), ABS('ICS-217'!F33-'ICS-217'!I33), IF(AND('ICS-217'!F33&gt;'Radio Config'!$C$4, 'ICS-217'!F33&lt;'Radio Config'!$D$4, 'Radio Config'!$F$4="y"), ABS('ICS-217'!F33-'ICS-217'!I33), IF(AND('ICS-217'!F33&gt;'Radio Config'!$C$5, 'ICS-217'!F33&lt;'Radio Config'!$D$5, 'Radio Config'!$F$5="y"), ABS('ICS-217'!F33-'ICS-217'!I33), IF(AND('ICS-217'!F33&gt;'Radio Config'!$C$6, 'ICS-217'!F33&lt;'Radio Config'!$D$6, 'Radio Config'!$F$6="y"), ABS('ICS-217'!F33-'ICS-217'!I33), IF(AND('ICS-217'!F33&gt;'Radio Config'!$C$7, 'ICS-217'!F33&lt;'Radio Config'!$D$7, 'Radio Config'!$F$7="y"), ABS('ICS-217'!F33-'ICS-217'!I33), IF(AND('ICS-217'!F33&gt;'Radio Config'!$C$8, 'ICS-217'!F33&lt;'Radio Config'!$D$8, 'Radio Config'!$F$8="y"), ABS('ICS-217'!F33-'ICS-217'!I33), ""))))))))</f>
        <v/>
      </c>
      <c r="F31" t="str">
        <f>IF(C31&lt;&gt;"", IF(AND('ICS-217'!H33&lt;&gt;"", 'ICS-217'!K33&lt;&gt;""), "TSQL", IF('ICS-217'!K33&lt;&gt;"", "Tone", "")), "")</f>
        <v/>
      </c>
      <c r="G31" s="112" t="str">
        <f>IF(C31&lt;&gt;"", IF('ICS-217'!K33&lt;&gt;"", 'ICS-217'!K33, 88.5) , "")</f>
        <v/>
      </c>
      <c r="H31" s="100" t="str">
        <f>IF(C31&lt;&gt;"", IF('ICS-217'!K33&lt;&gt;"", 'ICS-217'!K33, G31) , "")</f>
        <v/>
      </c>
      <c r="I31" t="str">
        <f t="shared" si="1"/>
        <v/>
      </c>
      <c r="J31" t="str">
        <f t="shared" si="2"/>
        <v/>
      </c>
      <c r="K31" t="str">
        <f>IF(C31&lt;&gt;"", IF(AND('ICS-217'!G33="W",'ICS-217'!L33="FM"), "FM", IF(AND('ICS-217'!G33="N",'ICS-217'!L33="FM"), "NFM", "")), "")</f>
        <v/>
      </c>
    </row>
    <row r="32">
      <c r="A32">
        <f t="shared" si="3"/>
        <v>10</v>
      </c>
      <c r="B32" s="31" t="str">
        <f>IF(C32&lt;&gt;"", 'ICS-217'!D34 , "")</f>
        <v>18V</v>
      </c>
      <c r="C32" s="110">
        <f>IF('ICS-217'!L34&lt;&gt;"FM","", IF(AND('ICS-217'!F34&gt;'Radio Config'!$C$2, 'ICS-217'!F34&lt;'Radio Config'!$D$2, 'Radio Config'!$F$2="y"), 'ICS-217'!F34, IF(AND('ICS-217'!F34&gt;'Radio Config'!$C$3, 'ICS-217'!F34&lt;'Radio Config'!$D$3, 'Radio Config'!$F$3="y"), 'ICS-217'!F34, IF(AND('ICS-217'!F34&gt;'Radio Config'!$C$4, 'ICS-217'!F34&lt;'Radio Config'!$D$4, 'Radio Config'!$F$4="y"), 'ICS-217'!F34, IF(AND('ICS-217'!F34&gt;'Radio Config'!$C$5, 'ICS-217'!F34&lt;'Radio Config'!$D$5, 'Radio Config'!$F$5="y"), 'ICS-217'!F34, IF(AND('ICS-217'!F34&gt;'Radio Config'!$C$6, 'ICS-217'!F34&lt;'Radio Config'!$D$6, 'Radio Config'!$F$6="y"), 'ICS-217'!F34, IF(AND('ICS-217'!F34&gt;'Radio Config'!$C$7, 'ICS-217'!F34&lt;'Radio Config'!$D$7, 'Radio Config'!$F$7="y"), 'ICS-217'!F34, IF(AND('ICS-217'!F34&gt;'Radio Config'!$C$8, 'ICS-217'!F34&lt;'Radio Config'!$D$8, 'Radio Config'!$F$8="y"), 'ICS-217'!F34, ""))))))))</f>
        <v>442.45</v>
      </c>
      <c r="D32" t="str">
        <f>IF(C32&lt;&gt;"", IF('ICS-217'!$F34='ICS-217'!$I34, "", IF('ICS-217'!$F34&gt;'ICS-217'!$I34, "-", IF('ICS-217'!$F34&lt;'ICS-217'!$I34, "+", "error"))), "")</f>
        <v>+</v>
      </c>
      <c r="E32" s="111">
        <f>IF('ICS-217'!L34&lt;&gt;"FM","", IF(AND('ICS-217'!F34&gt;'Radio Config'!$C$2, 'ICS-217'!F34&lt;'Radio Config'!$D$2, 'Radio Config'!$F$2="y"), ABS('ICS-217'!F34-'ICS-217'!I34), IF(AND('ICS-217'!F34&gt;'Radio Config'!$C$3, 'ICS-217'!F34&lt;'Radio Config'!$D$3, 'Radio Config'!$F$3="y"), ABS('ICS-217'!F34-'ICS-217'!I34), IF(AND('ICS-217'!F34&gt;'Radio Config'!$C$4, 'ICS-217'!F34&lt;'Radio Config'!$D$4, 'Radio Config'!$F$4="y"), ABS('ICS-217'!F34-'ICS-217'!I34), IF(AND('ICS-217'!F34&gt;'Radio Config'!$C$5, 'ICS-217'!F34&lt;'Radio Config'!$D$5, 'Radio Config'!$F$5="y"), ABS('ICS-217'!F34-'ICS-217'!I34), IF(AND('ICS-217'!F34&gt;'Radio Config'!$C$6, 'ICS-217'!F34&lt;'Radio Config'!$D$6, 'Radio Config'!$F$6="y"), ABS('ICS-217'!F34-'ICS-217'!I34), IF(AND('ICS-217'!F34&gt;'Radio Config'!$C$7, 'ICS-217'!F34&lt;'Radio Config'!$D$7, 'Radio Config'!$F$7="y"), ABS('ICS-217'!F34-'ICS-217'!I34), IF(AND('ICS-217'!F34&gt;'Radio Config'!$C$8, 'ICS-217'!F34&lt;'Radio Config'!$D$8, 'Radio Config'!$F$8="y"), ABS('ICS-217'!F34-'ICS-217'!I34), ""))))))))</f>
        <v>5</v>
      </c>
      <c r="F32" t="str">
        <f>IF(C32&lt;&gt;"", IF(AND('ICS-217'!H34&lt;&gt;"", 'ICS-217'!K34&lt;&gt;""), "TSQL", IF('ICS-217'!K34&lt;&gt;"", "Tone", "")), "")</f>
        <v>Tone</v>
      </c>
      <c r="G32" s="112">
        <f>IF(C32&lt;&gt;"", IF('ICS-217'!K34&lt;&gt;"", 'ICS-217'!K34, 88.5) , "")</f>
        <v>131.8</v>
      </c>
      <c r="H32" s="112">
        <f>IF(C32&lt;&gt;"", IF('ICS-217'!K34&lt;&gt;"", 'ICS-217'!K34, G32) , "")</f>
        <v>131.8</v>
      </c>
      <c r="I32" t="str">
        <f t="shared" si="1"/>
        <v>023</v>
      </c>
      <c r="J32" t="str">
        <f t="shared" si="2"/>
        <v>NN</v>
      </c>
      <c r="K32" t="str">
        <f>IF(C32&lt;&gt;"", IF(AND('ICS-217'!G34="W",'ICS-217'!L34="FM"), "FM", IF(AND('ICS-217'!G34="N",'ICS-217'!L34="FM"), "NFM", "")), "")</f>
        <v>FM</v>
      </c>
    </row>
    <row r="33">
      <c r="A33">
        <f t="shared" si="3"/>
        <v>11</v>
      </c>
      <c r="B33" s="31" t="str">
        <f>IF(C33&lt;&gt;"", 'ICS-217'!D35 , "")</f>
        <v>18W</v>
      </c>
      <c r="C33" s="110">
        <f>IF('ICS-217'!L35&lt;&gt;"FM","", IF(AND('ICS-217'!F35&gt;'Radio Config'!$C$2, 'ICS-217'!F35&lt;'Radio Config'!$D$2, 'Radio Config'!$F$2="y"), 'ICS-217'!F35, IF(AND('ICS-217'!F35&gt;'Radio Config'!$C$3, 'ICS-217'!F35&lt;'Radio Config'!$D$3, 'Radio Config'!$F$3="y"), 'ICS-217'!F35, IF(AND('ICS-217'!F35&gt;'Radio Config'!$C$4, 'ICS-217'!F35&lt;'Radio Config'!$D$4, 'Radio Config'!$F$4="y"), 'ICS-217'!F35, IF(AND('ICS-217'!F35&gt;'Radio Config'!$C$5, 'ICS-217'!F35&lt;'Radio Config'!$D$5, 'Radio Config'!$F$5="y"), 'ICS-217'!F35, IF(AND('ICS-217'!F35&gt;'Radio Config'!$C$6, 'ICS-217'!F35&lt;'Radio Config'!$D$6, 'Radio Config'!$F$6="y"), 'ICS-217'!F35, IF(AND('ICS-217'!F35&gt;'Radio Config'!$C$7, 'ICS-217'!F35&lt;'Radio Config'!$D$7, 'Radio Config'!$F$7="y"), 'ICS-217'!F35, IF(AND('ICS-217'!F35&gt;'Radio Config'!$C$8, 'ICS-217'!F35&lt;'Radio Config'!$D$8, 'Radio Config'!$F$8="y"), 'ICS-217'!F35, ""))))))))</f>
        <v>443.9</v>
      </c>
      <c r="D33" t="str">
        <f>IF(C33&lt;&gt;"", IF('ICS-217'!$F35='ICS-217'!$I35, "", IF('ICS-217'!$F35&gt;'ICS-217'!$I35, "-", IF('ICS-217'!$F35&lt;'ICS-217'!$I35, "+", "error"))), "")</f>
        <v>+</v>
      </c>
      <c r="E33" s="111">
        <f>IF('ICS-217'!L35&lt;&gt;"FM","", IF(AND('ICS-217'!F35&gt;'Radio Config'!$C$2, 'ICS-217'!F35&lt;'Radio Config'!$D$2, 'Radio Config'!$F$2="y"), ABS('ICS-217'!F35-'ICS-217'!I35), IF(AND('ICS-217'!F35&gt;'Radio Config'!$C$3, 'ICS-217'!F35&lt;'Radio Config'!$D$3, 'Radio Config'!$F$3="y"), ABS('ICS-217'!F35-'ICS-217'!I35), IF(AND('ICS-217'!F35&gt;'Radio Config'!$C$4, 'ICS-217'!F35&lt;'Radio Config'!$D$4, 'Radio Config'!$F$4="y"), ABS('ICS-217'!F35-'ICS-217'!I35), IF(AND('ICS-217'!F35&gt;'Radio Config'!$C$5, 'ICS-217'!F35&lt;'Radio Config'!$D$5, 'Radio Config'!$F$5="y"), ABS('ICS-217'!F35-'ICS-217'!I35), IF(AND('ICS-217'!F35&gt;'Radio Config'!$C$6, 'ICS-217'!F35&lt;'Radio Config'!$D$6, 'Radio Config'!$F$6="y"), ABS('ICS-217'!F35-'ICS-217'!I35), IF(AND('ICS-217'!F35&gt;'Radio Config'!$C$7, 'ICS-217'!F35&lt;'Radio Config'!$D$7, 'Radio Config'!$F$7="y"), ABS('ICS-217'!F35-'ICS-217'!I35), IF(AND('ICS-217'!F35&gt;'Radio Config'!$C$8, 'ICS-217'!F35&lt;'Radio Config'!$D$8, 'Radio Config'!$F$8="y"), ABS('ICS-217'!F35-'ICS-217'!I35), ""))))))))</f>
        <v>5</v>
      </c>
      <c r="F33" t="str">
        <f>IF(C33&lt;&gt;"", IF(AND('ICS-217'!H35&lt;&gt;"", 'ICS-217'!K35&lt;&gt;""), "TSQL", IF('ICS-217'!K35&lt;&gt;"", "Tone", "")), "")</f>
        <v>Tone</v>
      </c>
      <c r="G33" s="112">
        <f>IF(C33&lt;&gt;"", IF('ICS-217'!K35&lt;&gt;"", 'ICS-217'!K35, 88.5) , "")</f>
        <v>131.8</v>
      </c>
      <c r="H33" s="112">
        <f>IF(C33&lt;&gt;"", IF('ICS-217'!K35&lt;&gt;"", 'ICS-217'!K35, G33) , "")</f>
        <v>131.8</v>
      </c>
      <c r="I33" t="str">
        <f t="shared" si="1"/>
        <v>023</v>
      </c>
      <c r="J33" t="str">
        <f t="shared" si="2"/>
        <v>NN</v>
      </c>
      <c r="K33" t="str">
        <f>IF(C33&lt;&gt;"", IF(AND('ICS-217'!G35="W",'ICS-217'!L35="FM"), "FM", IF(AND('ICS-217'!G35="N",'ICS-217'!L35="FM"), "NFM", "")), "")</f>
        <v>FM</v>
      </c>
    </row>
    <row r="34">
      <c r="A34" t="str">
        <f t="shared" si="3"/>
        <v/>
      </c>
      <c r="B34" s="31" t="str">
        <f>IF(C34&lt;&gt;"", 'ICS-217'!D36 , "")</f>
        <v/>
      </c>
      <c r="C34" s="110" t="str">
        <f>IF('ICS-217'!L36&lt;&gt;"FM","", IF(AND('ICS-217'!F36&gt;'Radio Config'!$C$2, 'ICS-217'!F36&lt;'Radio Config'!$D$2, 'Radio Config'!$F$2="y"), 'ICS-217'!F36, IF(AND('ICS-217'!F36&gt;'Radio Config'!$C$3, 'ICS-217'!F36&lt;'Radio Config'!$D$3, 'Radio Config'!$F$3="y"), 'ICS-217'!F36, IF(AND('ICS-217'!F36&gt;'Radio Config'!$C$4, 'ICS-217'!F36&lt;'Radio Config'!$D$4, 'Radio Config'!$F$4="y"), 'ICS-217'!F36, IF(AND('ICS-217'!F36&gt;'Radio Config'!$C$5, 'ICS-217'!F36&lt;'Radio Config'!$D$5, 'Radio Config'!$F$5="y"), 'ICS-217'!F36, IF(AND('ICS-217'!F36&gt;'Radio Config'!$C$6, 'ICS-217'!F36&lt;'Radio Config'!$D$6, 'Radio Config'!$F$6="y"), 'ICS-217'!F36, IF(AND('ICS-217'!F36&gt;'Radio Config'!$C$7, 'ICS-217'!F36&lt;'Radio Config'!$D$7, 'Radio Config'!$F$7="y"), 'ICS-217'!F36, IF(AND('ICS-217'!F36&gt;'Radio Config'!$C$8, 'ICS-217'!F36&lt;'Radio Config'!$D$8, 'Radio Config'!$F$8="y"), 'ICS-217'!F36, ""))))))))</f>
        <v/>
      </c>
      <c r="D34" t="str">
        <f>IF(C34&lt;&gt;"", IF('ICS-217'!$F36='ICS-217'!$I36, "", IF('ICS-217'!$F36&gt;'ICS-217'!$I36, "-", IF('ICS-217'!$F36&lt;'ICS-217'!$I36, "+", "error"))), "")</f>
        <v/>
      </c>
      <c r="E34" s="111" t="str">
        <f>IF('ICS-217'!L36&lt;&gt;"FM","", IF(AND('ICS-217'!F36&gt;'Radio Config'!$C$2, 'ICS-217'!F36&lt;'Radio Config'!$D$2, 'Radio Config'!$F$2="y"), ABS('ICS-217'!F36-'ICS-217'!I36), IF(AND('ICS-217'!F36&gt;'Radio Config'!$C$3, 'ICS-217'!F36&lt;'Radio Config'!$D$3, 'Radio Config'!$F$3="y"), ABS('ICS-217'!F36-'ICS-217'!I36), IF(AND('ICS-217'!F36&gt;'Radio Config'!$C$4, 'ICS-217'!F36&lt;'Radio Config'!$D$4, 'Radio Config'!$F$4="y"), ABS('ICS-217'!F36-'ICS-217'!I36), IF(AND('ICS-217'!F36&gt;'Radio Config'!$C$5, 'ICS-217'!F36&lt;'Radio Config'!$D$5, 'Radio Config'!$F$5="y"), ABS('ICS-217'!F36-'ICS-217'!I36), IF(AND('ICS-217'!F36&gt;'Radio Config'!$C$6, 'ICS-217'!F36&lt;'Radio Config'!$D$6, 'Radio Config'!$F$6="y"), ABS('ICS-217'!F36-'ICS-217'!I36), IF(AND('ICS-217'!F36&gt;'Radio Config'!$C$7, 'ICS-217'!F36&lt;'Radio Config'!$D$7, 'Radio Config'!$F$7="y"), ABS('ICS-217'!F36-'ICS-217'!I36), IF(AND('ICS-217'!F36&gt;'Radio Config'!$C$8, 'ICS-217'!F36&lt;'Radio Config'!$D$8, 'Radio Config'!$F$8="y"), ABS('ICS-217'!F36-'ICS-217'!I36), ""))))))))</f>
        <v/>
      </c>
      <c r="F34" t="str">
        <f>IF(C34&lt;&gt;"", IF(AND('ICS-217'!H36&lt;&gt;"", 'ICS-217'!K36&lt;&gt;""), "TSQL", IF('ICS-217'!K36&lt;&gt;"", "Tone", "")), "")</f>
        <v/>
      </c>
      <c r="G34" s="112" t="str">
        <f>IF(C34&lt;&gt;"", IF('ICS-217'!K36&lt;&gt;"", 'ICS-217'!K36, 88.5) , "")</f>
        <v/>
      </c>
      <c r="H34" s="100" t="str">
        <f>IF(C34&lt;&gt;"", IF('ICS-217'!K36&lt;&gt;"", 'ICS-217'!K36, G34) , "")</f>
        <v/>
      </c>
      <c r="I34" t="str">
        <f t="shared" si="1"/>
        <v/>
      </c>
      <c r="J34" t="str">
        <f t="shared" si="2"/>
        <v/>
      </c>
      <c r="K34" t="str">
        <f>IF(C34&lt;&gt;"", IF(AND('ICS-217'!G36="W",'ICS-217'!L36="FM"), "FM", IF(AND('ICS-217'!G36="N",'ICS-217'!L36="FM"), "NFM", "")), "")</f>
        <v/>
      </c>
    </row>
    <row r="35">
      <c r="A35" t="str">
        <f t="shared" si="3"/>
        <v/>
      </c>
      <c r="B35" s="31" t="str">
        <f>IF(C35&lt;&gt;"", 'ICS-217'!D37 , "")</f>
        <v/>
      </c>
      <c r="C35" s="110" t="str">
        <f>IF('ICS-217'!L37&lt;&gt;"FM","", IF(AND('ICS-217'!F37&gt;'Radio Config'!$C$2, 'ICS-217'!F37&lt;'Radio Config'!$D$2, 'Radio Config'!$F$2="y"), 'ICS-217'!F37, IF(AND('ICS-217'!F37&gt;'Radio Config'!$C$3, 'ICS-217'!F37&lt;'Radio Config'!$D$3, 'Radio Config'!$F$3="y"), 'ICS-217'!F37, IF(AND('ICS-217'!F37&gt;'Radio Config'!$C$4, 'ICS-217'!F37&lt;'Radio Config'!$D$4, 'Radio Config'!$F$4="y"), 'ICS-217'!F37, IF(AND('ICS-217'!F37&gt;'Radio Config'!$C$5, 'ICS-217'!F37&lt;'Radio Config'!$D$5, 'Radio Config'!$F$5="y"), 'ICS-217'!F37, IF(AND('ICS-217'!F37&gt;'Radio Config'!$C$6, 'ICS-217'!F37&lt;'Radio Config'!$D$6, 'Radio Config'!$F$6="y"), 'ICS-217'!F37, IF(AND('ICS-217'!F37&gt;'Radio Config'!$C$7, 'ICS-217'!F37&lt;'Radio Config'!$D$7, 'Radio Config'!$F$7="y"), 'ICS-217'!F37, IF(AND('ICS-217'!F37&gt;'Radio Config'!$C$8, 'ICS-217'!F37&lt;'Radio Config'!$D$8, 'Radio Config'!$F$8="y"), 'ICS-217'!F37, ""))))))))</f>
        <v/>
      </c>
      <c r="D35" t="str">
        <f>IF(C35&lt;&gt;"", IF('ICS-217'!$F37='ICS-217'!$I37, "", IF('ICS-217'!$F37&gt;'ICS-217'!$I37, "-", IF('ICS-217'!$F37&lt;'ICS-217'!$I37, "+", "error"))), "")</f>
        <v/>
      </c>
      <c r="E35" s="111" t="str">
        <f>IF('ICS-217'!L37&lt;&gt;"FM","", IF(AND('ICS-217'!F37&gt;'Radio Config'!$C$2, 'ICS-217'!F37&lt;'Radio Config'!$D$2, 'Radio Config'!$F$2="y"), ABS('ICS-217'!F37-'ICS-217'!I37), IF(AND('ICS-217'!F37&gt;'Radio Config'!$C$3, 'ICS-217'!F37&lt;'Radio Config'!$D$3, 'Radio Config'!$F$3="y"), ABS('ICS-217'!F37-'ICS-217'!I37), IF(AND('ICS-217'!F37&gt;'Radio Config'!$C$4, 'ICS-217'!F37&lt;'Radio Config'!$D$4, 'Radio Config'!$F$4="y"), ABS('ICS-217'!F37-'ICS-217'!I37), IF(AND('ICS-217'!F37&gt;'Radio Config'!$C$5, 'ICS-217'!F37&lt;'Radio Config'!$D$5, 'Radio Config'!$F$5="y"), ABS('ICS-217'!F37-'ICS-217'!I37), IF(AND('ICS-217'!F37&gt;'Radio Config'!$C$6, 'ICS-217'!F37&lt;'Radio Config'!$D$6, 'Radio Config'!$F$6="y"), ABS('ICS-217'!F37-'ICS-217'!I37), IF(AND('ICS-217'!F37&gt;'Radio Config'!$C$7, 'ICS-217'!F37&lt;'Radio Config'!$D$7, 'Radio Config'!$F$7="y"), ABS('ICS-217'!F37-'ICS-217'!I37), IF(AND('ICS-217'!F37&gt;'Radio Config'!$C$8, 'ICS-217'!F37&lt;'Radio Config'!$D$8, 'Radio Config'!$F$8="y"), ABS('ICS-217'!F37-'ICS-217'!I37), ""))))))))</f>
        <v/>
      </c>
      <c r="F35" t="str">
        <f>IF(C35&lt;&gt;"", IF(AND('ICS-217'!H37&lt;&gt;"", 'ICS-217'!K37&lt;&gt;""), "TSQL", IF('ICS-217'!K37&lt;&gt;"", "Tone", "")), "")</f>
        <v/>
      </c>
      <c r="G35" s="112" t="str">
        <f>IF(C35&lt;&gt;"", IF('ICS-217'!K37&lt;&gt;"", 'ICS-217'!K37, 88.5) , "")</f>
        <v/>
      </c>
      <c r="H35" s="100" t="str">
        <f>IF(C35&lt;&gt;"", IF('ICS-217'!K37&lt;&gt;"", 'ICS-217'!K37, G35) , "")</f>
        <v/>
      </c>
      <c r="I35" t="str">
        <f t="shared" si="1"/>
        <v/>
      </c>
      <c r="J35" t="str">
        <f t="shared" si="2"/>
        <v/>
      </c>
      <c r="K35" t="str">
        <f>IF(C35&lt;&gt;"", IF(AND('ICS-217'!G37="W",'ICS-217'!L37="FM"), "FM", IF(AND('ICS-217'!G37="N",'ICS-217'!L37="FM"), "NFM", "")), "")</f>
        <v/>
      </c>
    </row>
    <row r="36">
      <c r="A36" t="str">
        <f t="shared" si="3"/>
        <v/>
      </c>
      <c r="B36" s="31" t="str">
        <f>IF(C36&lt;&gt;"", 'ICS-217'!D38 , "")</f>
        <v/>
      </c>
      <c r="C36" s="110" t="str">
        <f>IF('ICS-217'!L38&lt;&gt;"FM","", IF(AND('ICS-217'!F38&gt;'Radio Config'!$C$2, 'ICS-217'!F38&lt;'Radio Config'!$D$2, 'Radio Config'!$F$2="y"), 'ICS-217'!F38, IF(AND('ICS-217'!F38&gt;'Radio Config'!$C$3, 'ICS-217'!F38&lt;'Radio Config'!$D$3, 'Radio Config'!$F$3="y"), 'ICS-217'!F38, IF(AND('ICS-217'!F38&gt;'Radio Config'!$C$4, 'ICS-217'!F38&lt;'Radio Config'!$D$4, 'Radio Config'!$F$4="y"), 'ICS-217'!F38, IF(AND('ICS-217'!F38&gt;'Radio Config'!$C$5, 'ICS-217'!F38&lt;'Radio Config'!$D$5, 'Radio Config'!$F$5="y"), 'ICS-217'!F38, IF(AND('ICS-217'!F38&gt;'Radio Config'!$C$6, 'ICS-217'!F38&lt;'Radio Config'!$D$6, 'Radio Config'!$F$6="y"), 'ICS-217'!F38, IF(AND('ICS-217'!F38&gt;'Radio Config'!$C$7, 'ICS-217'!F38&lt;'Radio Config'!$D$7, 'Radio Config'!$F$7="y"), 'ICS-217'!F38, IF(AND('ICS-217'!F38&gt;'Radio Config'!$C$8, 'ICS-217'!F38&lt;'Radio Config'!$D$8, 'Radio Config'!$F$8="y"), 'ICS-217'!F38, ""))))))))</f>
        <v/>
      </c>
      <c r="D36" t="str">
        <f>IF(C36&lt;&gt;"", IF('ICS-217'!$F38='ICS-217'!$I38, "", IF('ICS-217'!$F38&gt;'ICS-217'!$I38, "-", IF('ICS-217'!$F38&lt;'ICS-217'!$I38, "+", "error"))), "")</f>
        <v/>
      </c>
      <c r="E36" s="111" t="str">
        <f>IF('ICS-217'!L38&lt;&gt;"FM","", IF(AND('ICS-217'!F38&gt;'Radio Config'!$C$2, 'ICS-217'!F38&lt;'Radio Config'!$D$2, 'Radio Config'!$F$2="y"), ABS('ICS-217'!F38-'ICS-217'!I38), IF(AND('ICS-217'!F38&gt;'Radio Config'!$C$3, 'ICS-217'!F38&lt;'Radio Config'!$D$3, 'Radio Config'!$F$3="y"), ABS('ICS-217'!F38-'ICS-217'!I38), IF(AND('ICS-217'!F38&gt;'Radio Config'!$C$4, 'ICS-217'!F38&lt;'Radio Config'!$D$4, 'Radio Config'!$F$4="y"), ABS('ICS-217'!F38-'ICS-217'!I38), IF(AND('ICS-217'!F38&gt;'Radio Config'!$C$5, 'ICS-217'!F38&lt;'Radio Config'!$D$5, 'Radio Config'!$F$5="y"), ABS('ICS-217'!F38-'ICS-217'!I38), IF(AND('ICS-217'!F38&gt;'Radio Config'!$C$6, 'ICS-217'!F38&lt;'Radio Config'!$D$6, 'Radio Config'!$F$6="y"), ABS('ICS-217'!F38-'ICS-217'!I38), IF(AND('ICS-217'!F38&gt;'Radio Config'!$C$7, 'ICS-217'!F38&lt;'Radio Config'!$D$7, 'Radio Config'!$F$7="y"), ABS('ICS-217'!F38-'ICS-217'!I38), IF(AND('ICS-217'!F38&gt;'Radio Config'!$C$8, 'ICS-217'!F38&lt;'Radio Config'!$D$8, 'Radio Config'!$F$8="y"), ABS('ICS-217'!F38-'ICS-217'!I38), ""))))))))</f>
        <v/>
      </c>
      <c r="F36" t="str">
        <f>IF(C36&lt;&gt;"", IF(AND('ICS-217'!H38&lt;&gt;"", 'ICS-217'!K38&lt;&gt;""), "TSQL", IF('ICS-217'!K38&lt;&gt;"", "Tone", "")), "")</f>
        <v/>
      </c>
      <c r="G36" s="112" t="str">
        <f>IF(C36&lt;&gt;"", IF('ICS-217'!K38&lt;&gt;"", 'ICS-217'!K38, 88.5) , "")</f>
        <v/>
      </c>
      <c r="H36" s="100" t="str">
        <f>IF(C36&lt;&gt;"", IF('ICS-217'!K38&lt;&gt;"", 'ICS-217'!K38, G36) , "")</f>
        <v/>
      </c>
      <c r="I36" t="str">
        <f t="shared" si="1"/>
        <v/>
      </c>
      <c r="J36" t="str">
        <f t="shared" si="2"/>
        <v/>
      </c>
      <c r="K36" t="str">
        <f>IF(C36&lt;&gt;"", IF(AND('ICS-217'!G38="W",'ICS-217'!L38="FM"), "FM", IF(AND('ICS-217'!G38="N",'ICS-217'!L38="FM"), "NFM", "")), "")</f>
        <v/>
      </c>
    </row>
    <row r="37">
      <c r="A37" t="str">
        <f t="shared" si="3"/>
        <v/>
      </c>
      <c r="B37" s="31" t="str">
        <f>IF(C37&lt;&gt;"", 'ICS-217'!D39 , "")</f>
        <v/>
      </c>
      <c r="C37" s="110" t="str">
        <f>IF('ICS-217'!L39&lt;&gt;"FM","", IF(AND('ICS-217'!F39&gt;'Radio Config'!$C$2, 'ICS-217'!F39&lt;'Radio Config'!$D$2, 'Radio Config'!$F$2="y"), 'ICS-217'!F39, IF(AND('ICS-217'!F39&gt;'Radio Config'!$C$3, 'ICS-217'!F39&lt;'Radio Config'!$D$3, 'Radio Config'!$F$3="y"), 'ICS-217'!F39, IF(AND('ICS-217'!F39&gt;'Radio Config'!$C$4, 'ICS-217'!F39&lt;'Radio Config'!$D$4, 'Radio Config'!$F$4="y"), 'ICS-217'!F39, IF(AND('ICS-217'!F39&gt;'Radio Config'!$C$5, 'ICS-217'!F39&lt;'Radio Config'!$D$5, 'Radio Config'!$F$5="y"), 'ICS-217'!F39, IF(AND('ICS-217'!F39&gt;'Radio Config'!$C$6, 'ICS-217'!F39&lt;'Radio Config'!$D$6, 'Radio Config'!$F$6="y"), 'ICS-217'!F39, IF(AND('ICS-217'!F39&gt;'Radio Config'!$C$7, 'ICS-217'!F39&lt;'Radio Config'!$D$7, 'Radio Config'!$F$7="y"), 'ICS-217'!F39, IF(AND('ICS-217'!F39&gt;'Radio Config'!$C$8, 'ICS-217'!F39&lt;'Radio Config'!$D$8, 'Radio Config'!$F$8="y"), 'ICS-217'!F39, ""))))))))</f>
        <v/>
      </c>
      <c r="D37" t="str">
        <f>IF(C37&lt;&gt;"", IF('ICS-217'!$F39='ICS-217'!$I39, "", IF('ICS-217'!$F39&gt;'ICS-217'!$I39, "-", IF('ICS-217'!$F39&lt;'ICS-217'!$I39, "+", "error"))), "")</f>
        <v/>
      </c>
      <c r="E37" s="111" t="str">
        <f>IF('ICS-217'!L39&lt;&gt;"FM","", IF(AND('ICS-217'!F39&gt;'Radio Config'!$C$2, 'ICS-217'!F39&lt;'Radio Config'!$D$2, 'Radio Config'!$F$2="y"), ABS('ICS-217'!F39-'ICS-217'!I39), IF(AND('ICS-217'!F39&gt;'Radio Config'!$C$3, 'ICS-217'!F39&lt;'Radio Config'!$D$3, 'Radio Config'!$F$3="y"), ABS('ICS-217'!F39-'ICS-217'!I39), IF(AND('ICS-217'!F39&gt;'Radio Config'!$C$4, 'ICS-217'!F39&lt;'Radio Config'!$D$4, 'Radio Config'!$F$4="y"), ABS('ICS-217'!F39-'ICS-217'!I39), IF(AND('ICS-217'!F39&gt;'Radio Config'!$C$5, 'ICS-217'!F39&lt;'Radio Config'!$D$5, 'Radio Config'!$F$5="y"), ABS('ICS-217'!F39-'ICS-217'!I39), IF(AND('ICS-217'!F39&gt;'Radio Config'!$C$6, 'ICS-217'!F39&lt;'Radio Config'!$D$6, 'Radio Config'!$F$6="y"), ABS('ICS-217'!F39-'ICS-217'!I39), IF(AND('ICS-217'!F39&gt;'Radio Config'!$C$7, 'ICS-217'!F39&lt;'Radio Config'!$D$7, 'Radio Config'!$F$7="y"), ABS('ICS-217'!F39-'ICS-217'!I39), IF(AND('ICS-217'!F39&gt;'Radio Config'!$C$8, 'ICS-217'!F39&lt;'Radio Config'!$D$8, 'Radio Config'!$F$8="y"), ABS('ICS-217'!F39-'ICS-217'!I39), ""))))))))</f>
        <v/>
      </c>
      <c r="F37" t="str">
        <f>IF(C37&lt;&gt;"", IF(AND('ICS-217'!H39&lt;&gt;"", 'ICS-217'!K39&lt;&gt;""), "TSQL", IF('ICS-217'!K39&lt;&gt;"", "Tone", "")), "")</f>
        <v/>
      </c>
      <c r="G37" s="112" t="str">
        <f>IF(C37&lt;&gt;"", IF('ICS-217'!K39&lt;&gt;"", 'ICS-217'!K39, 88.5) , "")</f>
        <v/>
      </c>
      <c r="H37" s="100" t="str">
        <f>IF(C37&lt;&gt;"", IF('ICS-217'!K39&lt;&gt;"", 'ICS-217'!K39, G37) , "")</f>
        <v/>
      </c>
      <c r="I37" t="str">
        <f t="shared" si="1"/>
        <v/>
      </c>
      <c r="J37" t="str">
        <f t="shared" si="2"/>
        <v/>
      </c>
      <c r="K37" t="str">
        <f>IF(C37&lt;&gt;"", IF(AND('ICS-217'!G39="W",'ICS-217'!L39="FM"), "FM", IF(AND('ICS-217'!G39="N",'ICS-217'!L39="FM"), "NFM", "")), "")</f>
        <v/>
      </c>
    </row>
    <row r="38">
      <c r="A38">
        <f t="shared" si="3"/>
        <v>12</v>
      </c>
      <c r="B38" s="31" t="str">
        <f>IF(C38&lt;&gt;"", 'ICS-217'!D40 , "")</f>
        <v>21D</v>
      </c>
      <c r="C38" s="110">
        <f>IF('ICS-217'!L40&lt;&gt;"FM","", IF(AND('ICS-217'!F40&gt;'Radio Config'!$C$2, 'ICS-217'!F40&lt;'Radio Config'!$D$2, 'Radio Config'!$F$2="y"), 'ICS-217'!F40, IF(AND('ICS-217'!F40&gt;'Radio Config'!$C$3, 'ICS-217'!F40&lt;'Radio Config'!$D$3, 'Radio Config'!$F$3="y"), 'ICS-217'!F40, IF(AND('ICS-217'!F40&gt;'Radio Config'!$C$4, 'ICS-217'!F40&lt;'Radio Config'!$D$4, 'Radio Config'!$F$4="y"), 'ICS-217'!F40, IF(AND('ICS-217'!F40&gt;'Radio Config'!$C$5, 'ICS-217'!F40&lt;'Radio Config'!$D$5, 'Radio Config'!$F$5="y"), 'ICS-217'!F40, IF(AND('ICS-217'!F40&gt;'Radio Config'!$C$6, 'ICS-217'!F40&lt;'Radio Config'!$D$6, 'Radio Config'!$F$6="y"), 'ICS-217'!F40, IF(AND('ICS-217'!F40&gt;'Radio Config'!$C$7, 'ICS-217'!F40&lt;'Radio Config'!$D$7, 'Radio Config'!$F$7="y"), 'ICS-217'!F40, IF(AND('ICS-217'!F40&gt;'Radio Config'!$C$8, 'ICS-217'!F40&lt;'Radio Config'!$D$8, 'Radio Config'!$F$8="y"), 'ICS-217'!F40, ""))))))))</f>
        <v>443.55</v>
      </c>
      <c r="D38" t="str">
        <f>IF(C38&lt;&gt;"", IF('ICS-217'!$F40='ICS-217'!$I40, "", IF('ICS-217'!$F40&gt;'ICS-217'!$I40, "-", IF('ICS-217'!$F40&lt;'ICS-217'!$I40, "+", "error"))), "")</f>
        <v>+</v>
      </c>
      <c r="E38" s="111">
        <f>IF('ICS-217'!L40&lt;&gt;"FM","", IF(AND('ICS-217'!F40&gt;'Radio Config'!$C$2, 'ICS-217'!F40&lt;'Radio Config'!$D$2, 'Radio Config'!$F$2="y"), ABS('ICS-217'!F40-'ICS-217'!I40), IF(AND('ICS-217'!F40&gt;'Radio Config'!$C$3, 'ICS-217'!F40&lt;'Radio Config'!$D$3, 'Radio Config'!$F$3="y"), ABS('ICS-217'!F40-'ICS-217'!I40), IF(AND('ICS-217'!F40&gt;'Radio Config'!$C$4, 'ICS-217'!F40&lt;'Radio Config'!$D$4, 'Radio Config'!$F$4="y"), ABS('ICS-217'!F40-'ICS-217'!I40), IF(AND('ICS-217'!F40&gt;'Radio Config'!$C$5, 'ICS-217'!F40&lt;'Radio Config'!$D$5, 'Radio Config'!$F$5="y"), ABS('ICS-217'!F40-'ICS-217'!I40), IF(AND('ICS-217'!F40&gt;'Radio Config'!$C$6, 'ICS-217'!F40&lt;'Radio Config'!$D$6, 'Radio Config'!$F$6="y"), ABS('ICS-217'!F40-'ICS-217'!I40), IF(AND('ICS-217'!F40&gt;'Radio Config'!$C$7, 'ICS-217'!F40&lt;'Radio Config'!$D$7, 'Radio Config'!$F$7="y"), ABS('ICS-217'!F40-'ICS-217'!I40), IF(AND('ICS-217'!F40&gt;'Radio Config'!$C$8, 'ICS-217'!F40&lt;'Radio Config'!$D$8, 'Radio Config'!$F$8="y"), ABS('ICS-217'!F40-'ICS-217'!I40), ""))))))))</f>
        <v>5</v>
      </c>
      <c r="F38" t="str">
        <f>IF(C38&lt;&gt;"", IF(AND('ICS-217'!H40&lt;&gt;"", 'ICS-217'!K40&lt;&gt;""), "TSQL", IF('ICS-217'!K40&lt;&gt;"", "Tone", "")), "")</f>
        <v/>
      </c>
      <c r="G38" s="112">
        <f>IF(C38&lt;&gt;"", IF('ICS-217'!K40&lt;&gt;"", 'ICS-217'!K40, 88.5) , "")</f>
        <v>88.5</v>
      </c>
      <c r="H38" s="112">
        <f>IF(C38&lt;&gt;"", IF('ICS-217'!K40&lt;&gt;"", 'ICS-217'!K40, G38) , "")</f>
        <v>88.5</v>
      </c>
      <c r="I38" t="str">
        <f t="shared" si="1"/>
        <v>023</v>
      </c>
      <c r="J38" t="str">
        <f t="shared" si="2"/>
        <v>NN</v>
      </c>
      <c r="K38" t="str">
        <f>IF(C38&lt;&gt;"", IF(AND('ICS-217'!G40="W",'ICS-217'!L40="FM"), "FM", IF(AND('ICS-217'!G40="N",'ICS-217'!L40="FM"), "NFM", "")), "")</f>
        <v>FM</v>
      </c>
    </row>
    <row r="39">
      <c r="A39" t="str">
        <f t="shared" si="3"/>
        <v/>
      </c>
      <c r="B39" s="31" t="str">
        <f>IF(C39&lt;&gt;"", 'ICS-217'!D41 , "")</f>
        <v/>
      </c>
      <c r="C39" s="110" t="str">
        <f>IF('ICS-217'!L41&lt;&gt;"FM","", IF(AND('ICS-217'!F41&gt;'Radio Config'!$C$2, 'ICS-217'!F41&lt;'Radio Config'!$D$2, 'Radio Config'!$F$2="y"), 'ICS-217'!F41, IF(AND('ICS-217'!F41&gt;'Radio Config'!$C$3, 'ICS-217'!F41&lt;'Radio Config'!$D$3, 'Radio Config'!$F$3="y"), 'ICS-217'!F41, IF(AND('ICS-217'!F41&gt;'Radio Config'!$C$4, 'ICS-217'!F41&lt;'Radio Config'!$D$4, 'Radio Config'!$F$4="y"), 'ICS-217'!F41, IF(AND('ICS-217'!F41&gt;'Radio Config'!$C$5, 'ICS-217'!F41&lt;'Radio Config'!$D$5, 'Radio Config'!$F$5="y"), 'ICS-217'!F41, IF(AND('ICS-217'!F41&gt;'Radio Config'!$C$6, 'ICS-217'!F41&lt;'Radio Config'!$D$6, 'Radio Config'!$F$6="y"), 'ICS-217'!F41, IF(AND('ICS-217'!F41&gt;'Radio Config'!$C$7, 'ICS-217'!F41&lt;'Radio Config'!$D$7, 'Radio Config'!$F$7="y"), 'ICS-217'!F41, IF(AND('ICS-217'!F41&gt;'Radio Config'!$C$8, 'ICS-217'!F41&lt;'Radio Config'!$D$8, 'Radio Config'!$F$8="y"), 'ICS-217'!F41, ""))))))))</f>
        <v/>
      </c>
      <c r="D39" t="str">
        <f>IF(C39&lt;&gt;"", IF('ICS-217'!$F41='ICS-217'!$I41, "", IF('ICS-217'!$F41&gt;'ICS-217'!$I41, "-", IF('ICS-217'!$F41&lt;'ICS-217'!$I41, "+", "error"))), "")</f>
        <v/>
      </c>
      <c r="E39" s="111" t="str">
        <f>IF('ICS-217'!L41&lt;&gt;"FM","", IF(AND('ICS-217'!F41&gt;'Radio Config'!$C$2, 'ICS-217'!F41&lt;'Radio Config'!$D$2, 'Radio Config'!$F$2="y"), ABS('ICS-217'!F41-'ICS-217'!I41), IF(AND('ICS-217'!F41&gt;'Radio Config'!$C$3, 'ICS-217'!F41&lt;'Radio Config'!$D$3, 'Radio Config'!$F$3="y"), ABS('ICS-217'!F41-'ICS-217'!I41), IF(AND('ICS-217'!F41&gt;'Radio Config'!$C$4, 'ICS-217'!F41&lt;'Radio Config'!$D$4, 'Radio Config'!$F$4="y"), ABS('ICS-217'!F41-'ICS-217'!I41), IF(AND('ICS-217'!F41&gt;'Radio Config'!$C$5, 'ICS-217'!F41&lt;'Radio Config'!$D$5, 'Radio Config'!$F$5="y"), ABS('ICS-217'!F41-'ICS-217'!I41), IF(AND('ICS-217'!F41&gt;'Radio Config'!$C$6, 'ICS-217'!F41&lt;'Radio Config'!$D$6, 'Radio Config'!$F$6="y"), ABS('ICS-217'!F41-'ICS-217'!I41), IF(AND('ICS-217'!F41&gt;'Radio Config'!$C$7, 'ICS-217'!F41&lt;'Radio Config'!$D$7, 'Radio Config'!$F$7="y"), ABS('ICS-217'!F41-'ICS-217'!I41), IF(AND('ICS-217'!F41&gt;'Radio Config'!$C$8, 'ICS-217'!F41&lt;'Radio Config'!$D$8, 'Radio Config'!$F$8="y"), ABS('ICS-217'!F41-'ICS-217'!I41), ""))))))))</f>
        <v/>
      </c>
      <c r="F39" t="str">
        <f>IF(C39&lt;&gt;"", IF(AND('ICS-217'!H41&lt;&gt;"", 'ICS-217'!K41&lt;&gt;""), "TSQL", IF('ICS-217'!K41&lt;&gt;"", "Tone", "")), "")</f>
        <v/>
      </c>
      <c r="G39" s="112" t="str">
        <f>IF(C39&lt;&gt;"", IF('ICS-217'!K41&lt;&gt;"", 'ICS-217'!K41, 88.5) , "")</f>
        <v/>
      </c>
      <c r="H39" s="100" t="str">
        <f>IF(C39&lt;&gt;"", IF('ICS-217'!K41&lt;&gt;"", 'ICS-217'!K41, G39) , "")</f>
        <v/>
      </c>
      <c r="I39" t="str">
        <f t="shared" si="1"/>
        <v/>
      </c>
      <c r="J39" t="str">
        <f t="shared" si="2"/>
        <v/>
      </c>
      <c r="K39" t="str">
        <f>IF(C39&lt;&gt;"", IF(AND('ICS-217'!G41="W",'ICS-217'!L41="FM"), "FM", IF(AND('ICS-217'!G41="N",'ICS-217'!L41="FM"), "NFM", "")), "")</f>
        <v/>
      </c>
    </row>
    <row r="40">
      <c r="A40" t="str">
        <f t="shared" si="3"/>
        <v/>
      </c>
      <c r="B40" s="31" t="str">
        <f>IF(C40&lt;&gt;"", 'ICS-217'!D42 , "")</f>
        <v/>
      </c>
      <c r="C40" s="110" t="str">
        <f>IF('ICS-217'!L42&lt;&gt;"FM","", IF(AND('ICS-217'!F42&gt;'Radio Config'!$C$2, 'ICS-217'!F42&lt;'Radio Config'!$D$2, 'Radio Config'!$F$2="y"), 'ICS-217'!F42, IF(AND('ICS-217'!F42&gt;'Radio Config'!$C$3, 'ICS-217'!F42&lt;'Radio Config'!$D$3, 'Radio Config'!$F$3="y"), 'ICS-217'!F42, IF(AND('ICS-217'!F42&gt;'Radio Config'!$C$4, 'ICS-217'!F42&lt;'Radio Config'!$D$4, 'Radio Config'!$F$4="y"), 'ICS-217'!F42, IF(AND('ICS-217'!F42&gt;'Radio Config'!$C$5, 'ICS-217'!F42&lt;'Radio Config'!$D$5, 'Radio Config'!$F$5="y"), 'ICS-217'!F42, IF(AND('ICS-217'!F42&gt;'Radio Config'!$C$6, 'ICS-217'!F42&lt;'Radio Config'!$D$6, 'Radio Config'!$F$6="y"), 'ICS-217'!F42, IF(AND('ICS-217'!F42&gt;'Radio Config'!$C$7, 'ICS-217'!F42&lt;'Radio Config'!$D$7, 'Radio Config'!$F$7="y"), 'ICS-217'!F42, IF(AND('ICS-217'!F42&gt;'Radio Config'!$C$8, 'ICS-217'!F42&lt;'Radio Config'!$D$8, 'Radio Config'!$F$8="y"), 'ICS-217'!F42, ""))))))))</f>
        <v/>
      </c>
      <c r="D40" t="str">
        <f>IF(C40&lt;&gt;"", IF('ICS-217'!$F42='ICS-217'!$I42, "", IF('ICS-217'!$F42&gt;'ICS-217'!$I42, "-", IF('ICS-217'!$F42&lt;'ICS-217'!$I42, "+", "error"))), "")</f>
        <v/>
      </c>
      <c r="E40" s="111" t="str">
        <f>IF('ICS-217'!L42&lt;&gt;"FM","", IF(AND('ICS-217'!F42&gt;'Radio Config'!$C$2, 'ICS-217'!F42&lt;'Radio Config'!$D$2, 'Radio Config'!$F$2="y"), ABS('ICS-217'!F42-'ICS-217'!I42), IF(AND('ICS-217'!F42&gt;'Radio Config'!$C$3, 'ICS-217'!F42&lt;'Radio Config'!$D$3, 'Radio Config'!$F$3="y"), ABS('ICS-217'!F42-'ICS-217'!I42), IF(AND('ICS-217'!F42&gt;'Radio Config'!$C$4, 'ICS-217'!F42&lt;'Radio Config'!$D$4, 'Radio Config'!$F$4="y"), ABS('ICS-217'!F42-'ICS-217'!I42), IF(AND('ICS-217'!F42&gt;'Radio Config'!$C$5, 'ICS-217'!F42&lt;'Radio Config'!$D$5, 'Radio Config'!$F$5="y"), ABS('ICS-217'!F42-'ICS-217'!I42), IF(AND('ICS-217'!F42&gt;'Radio Config'!$C$6, 'ICS-217'!F42&lt;'Radio Config'!$D$6, 'Radio Config'!$F$6="y"), ABS('ICS-217'!F42-'ICS-217'!I42), IF(AND('ICS-217'!F42&gt;'Radio Config'!$C$7, 'ICS-217'!F42&lt;'Radio Config'!$D$7, 'Radio Config'!$F$7="y"), ABS('ICS-217'!F42-'ICS-217'!I42), IF(AND('ICS-217'!F42&gt;'Radio Config'!$C$8, 'ICS-217'!F42&lt;'Radio Config'!$D$8, 'Radio Config'!$F$8="y"), ABS('ICS-217'!F42-'ICS-217'!I42), ""))))))))</f>
        <v/>
      </c>
      <c r="F40" t="str">
        <f>IF(C40&lt;&gt;"", IF(AND('ICS-217'!H42&lt;&gt;"", 'ICS-217'!K42&lt;&gt;""), "TSQL", IF('ICS-217'!K42&lt;&gt;"", "Tone", "")), "")</f>
        <v/>
      </c>
      <c r="G40" s="112" t="str">
        <f>IF(C40&lt;&gt;"", IF('ICS-217'!K42&lt;&gt;"", 'ICS-217'!K42, 88.5) , "")</f>
        <v/>
      </c>
      <c r="H40" s="100" t="str">
        <f>IF(C40&lt;&gt;"", IF('ICS-217'!K42&lt;&gt;"", 'ICS-217'!K42, G40) , "")</f>
        <v/>
      </c>
      <c r="I40" t="str">
        <f t="shared" si="1"/>
        <v/>
      </c>
      <c r="J40" t="str">
        <f t="shared" si="2"/>
        <v/>
      </c>
      <c r="K40" t="str">
        <f>IF(C40&lt;&gt;"", IF(AND('ICS-217'!G42="W",'ICS-217'!L42="FM"), "FM", IF(AND('ICS-217'!G42="N",'ICS-217'!L42="FM"), "NFM", "")), "")</f>
        <v/>
      </c>
    </row>
    <row r="41">
      <c r="A41" t="str">
        <f t="shared" si="3"/>
        <v/>
      </c>
      <c r="B41" s="31" t="str">
        <f>IF(C41&lt;&gt;"", 'ICS-217'!D43 , "")</f>
        <v/>
      </c>
      <c r="C41" s="110" t="str">
        <f>IF('ICS-217'!L43&lt;&gt;"FM","", IF(AND('ICS-217'!F43&gt;'Radio Config'!$C$2, 'ICS-217'!F43&lt;'Radio Config'!$D$2, 'Radio Config'!$F$2="y"), 'ICS-217'!F43, IF(AND('ICS-217'!F43&gt;'Radio Config'!$C$3, 'ICS-217'!F43&lt;'Radio Config'!$D$3, 'Radio Config'!$F$3="y"), 'ICS-217'!F43, IF(AND('ICS-217'!F43&gt;'Radio Config'!$C$4, 'ICS-217'!F43&lt;'Radio Config'!$D$4, 'Radio Config'!$F$4="y"), 'ICS-217'!F43, IF(AND('ICS-217'!F43&gt;'Radio Config'!$C$5, 'ICS-217'!F43&lt;'Radio Config'!$D$5, 'Radio Config'!$F$5="y"), 'ICS-217'!F43, IF(AND('ICS-217'!F43&gt;'Radio Config'!$C$6, 'ICS-217'!F43&lt;'Radio Config'!$D$6, 'Radio Config'!$F$6="y"), 'ICS-217'!F43, IF(AND('ICS-217'!F43&gt;'Radio Config'!$C$7, 'ICS-217'!F43&lt;'Radio Config'!$D$7, 'Radio Config'!$F$7="y"), 'ICS-217'!F43, IF(AND('ICS-217'!F43&gt;'Radio Config'!$C$8, 'ICS-217'!F43&lt;'Radio Config'!$D$8, 'Radio Config'!$F$8="y"), 'ICS-217'!F43, ""))))))))</f>
        <v/>
      </c>
      <c r="D41" t="str">
        <f>IF(C41&lt;&gt;"", IF('ICS-217'!$F43='ICS-217'!$I43, "", IF('ICS-217'!$F43&gt;'ICS-217'!$I43, "-", IF('ICS-217'!$F43&lt;'ICS-217'!$I43, "+", "error"))), "")</f>
        <v/>
      </c>
      <c r="E41" s="111" t="str">
        <f>IF('ICS-217'!L43&lt;&gt;"FM","", IF(AND('ICS-217'!F43&gt;'Radio Config'!$C$2, 'ICS-217'!F43&lt;'Radio Config'!$D$2, 'Radio Config'!$F$2="y"), ABS('ICS-217'!F43-'ICS-217'!I43), IF(AND('ICS-217'!F43&gt;'Radio Config'!$C$3, 'ICS-217'!F43&lt;'Radio Config'!$D$3, 'Radio Config'!$F$3="y"), ABS('ICS-217'!F43-'ICS-217'!I43), IF(AND('ICS-217'!F43&gt;'Radio Config'!$C$4, 'ICS-217'!F43&lt;'Radio Config'!$D$4, 'Radio Config'!$F$4="y"), ABS('ICS-217'!F43-'ICS-217'!I43), IF(AND('ICS-217'!F43&gt;'Radio Config'!$C$5, 'ICS-217'!F43&lt;'Radio Config'!$D$5, 'Radio Config'!$F$5="y"), ABS('ICS-217'!F43-'ICS-217'!I43), IF(AND('ICS-217'!F43&gt;'Radio Config'!$C$6, 'ICS-217'!F43&lt;'Radio Config'!$D$6, 'Radio Config'!$F$6="y"), ABS('ICS-217'!F43-'ICS-217'!I43), IF(AND('ICS-217'!F43&gt;'Radio Config'!$C$7, 'ICS-217'!F43&lt;'Radio Config'!$D$7, 'Radio Config'!$F$7="y"), ABS('ICS-217'!F43-'ICS-217'!I43), IF(AND('ICS-217'!F43&gt;'Radio Config'!$C$8, 'ICS-217'!F43&lt;'Radio Config'!$D$8, 'Radio Config'!$F$8="y"), ABS('ICS-217'!F43-'ICS-217'!I43), ""))))))))</f>
        <v/>
      </c>
      <c r="F41" t="str">
        <f>IF(C41&lt;&gt;"", IF(AND('ICS-217'!H43&lt;&gt;"", 'ICS-217'!K43&lt;&gt;""), "TSQL", IF('ICS-217'!K43&lt;&gt;"", "Tone", "")), "")</f>
        <v/>
      </c>
      <c r="G41" s="112" t="str">
        <f>IF(C41&lt;&gt;"", IF('ICS-217'!K43&lt;&gt;"", 'ICS-217'!K43, 88.5) , "")</f>
        <v/>
      </c>
      <c r="H41" s="100" t="str">
        <f>IF(C41&lt;&gt;"", IF('ICS-217'!K43&lt;&gt;"", 'ICS-217'!K43, G41) , "")</f>
        <v/>
      </c>
      <c r="I41" t="str">
        <f t="shared" si="1"/>
        <v/>
      </c>
      <c r="J41" t="str">
        <f t="shared" si="2"/>
        <v/>
      </c>
      <c r="K41" t="str">
        <f>IF(C41&lt;&gt;"", IF(AND('ICS-217'!G43="W",'ICS-217'!L43="FM"), "FM", IF(AND('ICS-217'!G43="N",'ICS-217'!L43="FM"), "NFM", "")), "")</f>
        <v/>
      </c>
    </row>
    <row r="42">
      <c r="A42">
        <f t="shared" si="3"/>
        <v>13</v>
      </c>
      <c r="B42" s="31" t="str">
        <f>IF(C42&lt;&gt;"", 'ICS-217'!D44 , "")</f>
        <v>22C</v>
      </c>
      <c r="C42" s="110">
        <f>IF('ICS-217'!L44&lt;&gt;"FM","", IF(AND('ICS-217'!F44&gt;'Radio Config'!$C$2, 'ICS-217'!F44&lt;'Radio Config'!$D$2, 'Radio Config'!$F$2="y"), 'ICS-217'!F44, IF(AND('ICS-217'!F44&gt;'Radio Config'!$C$3, 'ICS-217'!F44&lt;'Radio Config'!$D$3, 'Radio Config'!$F$3="y"), 'ICS-217'!F44, IF(AND('ICS-217'!F44&gt;'Radio Config'!$C$4, 'ICS-217'!F44&lt;'Radio Config'!$D$4, 'Radio Config'!$F$4="y"), 'ICS-217'!F44, IF(AND('ICS-217'!F44&gt;'Radio Config'!$C$5, 'ICS-217'!F44&lt;'Radio Config'!$D$5, 'Radio Config'!$F$5="y"), 'ICS-217'!F44, IF(AND('ICS-217'!F44&gt;'Radio Config'!$C$6, 'ICS-217'!F44&lt;'Radio Config'!$D$6, 'Radio Config'!$F$6="y"), 'ICS-217'!F44, IF(AND('ICS-217'!F44&gt;'Radio Config'!$C$7, 'ICS-217'!F44&lt;'Radio Config'!$D$7, 'Radio Config'!$F$7="y"), 'ICS-217'!F44, IF(AND('ICS-217'!F44&gt;'Radio Config'!$C$8, 'ICS-217'!F44&lt;'Radio Config'!$D$8, 'Radio Config'!$F$8="y"), 'ICS-217'!F44, ""))))))))</f>
        <v>444.375</v>
      </c>
      <c r="D42" t="str">
        <f>IF(C42&lt;&gt;"", IF('ICS-217'!$F44='ICS-217'!$I44, "", IF('ICS-217'!$F44&gt;'ICS-217'!$I44, "-", IF('ICS-217'!$F44&lt;'ICS-217'!$I44, "+", "error"))), "")</f>
        <v>+</v>
      </c>
      <c r="E42" s="111">
        <f>IF('ICS-217'!L44&lt;&gt;"FM","", IF(AND('ICS-217'!F44&gt;'Radio Config'!$C$2, 'ICS-217'!F44&lt;'Radio Config'!$D$2, 'Radio Config'!$F$2="y"), ABS('ICS-217'!F44-'ICS-217'!I44), IF(AND('ICS-217'!F44&gt;'Radio Config'!$C$3, 'ICS-217'!F44&lt;'Radio Config'!$D$3, 'Radio Config'!$F$3="y"), ABS('ICS-217'!F44-'ICS-217'!I44), IF(AND('ICS-217'!F44&gt;'Radio Config'!$C$4, 'ICS-217'!F44&lt;'Radio Config'!$D$4, 'Radio Config'!$F$4="y"), ABS('ICS-217'!F44-'ICS-217'!I44), IF(AND('ICS-217'!F44&gt;'Radio Config'!$C$5, 'ICS-217'!F44&lt;'Radio Config'!$D$5, 'Radio Config'!$F$5="y"), ABS('ICS-217'!F44-'ICS-217'!I44), IF(AND('ICS-217'!F44&gt;'Radio Config'!$C$6, 'ICS-217'!F44&lt;'Radio Config'!$D$6, 'Radio Config'!$F$6="y"), ABS('ICS-217'!F44-'ICS-217'!I44), IF(AND('ICS-217'!F44&gt;'Radio Config'!$C$7, 'ICS-217'!F44&lt;'Radio Config'!$D$7, 'Radio Config'!$F$7="y"), ABS('ICS-217'!F44-'ICS-217'!I44), IF(AND('ICS-217'!F44&gt;'Radio Config'!$C$8, 'ICS-217'!F44&lt;'Radio Config'!$D$8, 'Radio Config'!$F$8="y"), ABS('ICS-217'!F44-'ICS-217'!I44), ""))))))))</f>
        <v>5</v>
      </c>
      <c r="F42" t="str">
        <f>IF(C42&lt;&gt;"", IF(AND('ICS-217'!H44&lt;&gt;"", 'ICS-217'!K44&lt;&gt;""), "TSQL", IF('ICS-217'!K44&lt;&gt;"", "Tone", "")), "")</f>
        <v>Tone</v>
      </c>
      <c r="G42" s="112">
        <f>IF(C42&lt;&gt;"", IF('ICS-217'!K44&lt;&gt;"", 'ICS-217'!K44, 88.5) , "")</f>
        <v>110.9</v>
      </c>
      <c r="H42" s="112">
        <f>IF(C42&lt;&gt;"", IF('ICS-217'!K44&lt;&gt;"", 'ICS-217'!K44, G42) , "")</f>
        <v>110.9</v>
      </c>
      <c r="I42" t="str">
        <f t="shared" si="1"/>
        <v>023</v>
      </c>
      <c r="J42" t="str">
        <f t="shared" si="2"/>
        <v>NN</v>
      </c>
      <c r="K42" t="str">
        <f>IF(C42&lt;&gt;"", IF(AND('ICS-217'!G44="W",'ICS-217'!L44="FM"), "FM", IF(AND('ICS-217'!G44="N",'ICS-217'!L44="FM"), "NFM", "")), "")</f>
        <v>FM</v>
      </c>
    </row>
    <row r="43">
      <c r="A43">
        <f t="shared" si="3"/>
        <v>14</v>
      </c>
      <c r="B43" s="31" t="str">
        <f>IF(C43&lt;&gt;"", 'ICS-217'!D45 , "")</f>
        <v>22D</v>
      </c>
      <c r="C43" s="110">
        <f>IF('ICS-217'!L45&lt;&gt;"FM","", IF(AND('ICS-217'!F45&gt;'Radio Config'!$C$2, 'ICS-217'!F45&lt;'Radio Config'!$D$2, 'Radio Config'!$F$2="y"), 'ICS-217'!F45, IF(AND('ICS-217'!F45&gt;'Radio Config'!$C$3, 'ICS-217'!F45&lt;'Radio Config'!$D$3, 'Radio Config'!$F$3="y"), 'ICS-217'!F45, IF(AND('ICS-217'!F45&gt;'Radio Config'!$C$4, 'ICS-217'!F45&lt;'Radio Config'!$D$4, 'Radio Config'!$F$4="y"), 'ICS-217'!F45, IF(AND('ICS-217'!F45&gt;'Radio Config'!$C$5, 'ICS-217'!F45&lt;'Radio Config'!$D$5, 'Radio Config'!$F$5="y"), 'ICS-217'!F45, IF(AND('ICS-217'!F45&gt;'Radio Config'!$C$6, 'ICS-217'!F45&lt;'Radio Config'!$D$6, 'Radio Config'!$F$6="y"), 'ICS-217'!F45, IF(AND('ICS-217'!F45&gt;'Radio Config'!$C$7, 'ICS-217'!F45&lt;'Radio Config'!$D$7, 'Radio Config'!$F$7="y"), 'ICS-217'!F45, IF(AND('ICS-217'!F45&gt;'Radio Config'!$C$8, 'ICS-217'!F45&lt;'Radio Config'!$D$8, 'Radio Config'!$F$8="y"), 'ICS-217'!F45, ""))))))))</f>
        <v>443.05</v>
      </c>
      <c r="D43" t="str">
        <f>IF(C43&lt;&gt;"", IF('ICS-217'!$F45='ICS-217'!$I45, "", IF('ICS-217'!$F45&gt;'ICS-217'!$I45, "-", IF('ICS-217'!$F45&lt;'ICS-217'!$I45, "+", "error"))), "")</f>
        <v>+</v>
      </c>
      <c r="E43" s="111">
        <f>IF('ICS-217'!L45&lt;&gt;"FM","", IF(AND('ICS-217'!F45&gt;'Radio Config'!$C$2, 'ICS-217'!F45&lt;'Radio Config'!$D$2, 'Radio Config'!$F$2="y"), ABS('ICS-217'!F45-'ICS-217'!I45), IF(AND('ICS-217'!F45&gt;'Radio Config'!$C$3, 'ICS-217'!F45&lt;'Radio Config'!$D$3, 'Radio Config'!$F$3="y"), ABS('ICS-217'!F45-'ICS-217'!I45), IF(AND('ICS-217'!F45&gt;'Radio Config'!$C$4, 'ICS-217'!F45&lt;'Radio Config'!$D$4, 'Radio Config'!$F$4="y"), ABS('ICS-217'!F45-'ICS-217'!I45), IF(AND('ICS-217'!F45&gt;'Radio Config'!$C$5, 'ICS-217'!F45&lt;'Radio Config'!$D$5, 'Radio Config'!$F$5="y"), ABS('ICS-217'!F45-'ICS-217'!I45), IF(AND('ICS-217'!F45&gt;'Radio Config'!$C$6, 'ICS-217'!F45&lt;'Radio Config'!$D$6, 'Radio Config'!$F$6="y"), ABS('ICS-217'!F45-'ICS-217'!I45), IF(AND('ICS-217'!F45&gt;'Radio Config'!$C$7, 'ICS-217'!F45&lt;'Radio Config'!$D$7, 'Radio Config'!$F$7="y"), ABS('ICS-217'!F45-'ICS-217'!I45), IF(AND('ICS-217'!F45&gt;'Radio Config'!$C$8, 'ICS-217'!F45&lt;'Radio Config'!$D$8, 'Radio Config'!$F$8="y"), ABS('ICS-217'!F45-'ICS-217'!I45), ""))))))))</f>
        <v>5</v>
      </c>
      <c r="F43" t="str">
        <f>IF(C43&lt;&gt;"", IF(AND('ICS-217'!H45&lt;&gt;"", 'ICS-217'!K45&lt;&gt;""), "TSQL", IF('ICS-217'!K45&lt;&gt;"", "Tone", "")), "")</f>
        <v>Tone</v>
      </c>
      <c r="G43" s="112">
        <f>IF(C43&lt;&gt;"", IF('ICS-217'!K45&lt;&gt;"", 'ICS-217'!K45, 88.5) , "")</f>
        <v>131.8</v>
      </c>
      <c r="H43" s="112">
        <f>IF(C43&lt;&gt;"", IF('ICS-217'!K45&lt;&gt;"", 'ICS-217'!K45, G43) , "")</f>
        <v>131.8</v>
      </c>
      <c r="I43" t="str">
        <f t="shared" si="1"/>
        <v>023</v>
      </c>
      <c r="J43" t="str">
        <f t="shared" si="2"/>
        <v>NN</v>
      </c>
      <c r="K43" t="str">
        <f>IF(C43&lt;&gt;"", IF(AND('ICS-217'!G45="W",'ICS-217'!L45="FM"), "FM", IF(AND('ICS-217'!G45="N",'ICS-217'!L45="FM"), "NFM", "")), "")</f>
        <v>FM</v>
      </c>
    </row>
    <row r="44">
      <c r="A44">
        <f t="shared" si="3"/>
        <v>15</v>
      </c>
      <c r="B44" s="31" t="str">
        <f>IF(C44&lt;&gt;"", 'ICS-217'!D46 , "")</f>
        <v>22E</v>
      </c>
      <c r="C44" s="110">
        <f>IF('ICS-217'!L46&lt;&gt;"FM","", IF(AND('ICS-217'!F46&gt;'Radio Config'!$C$2, 'ICS-217'!F46&lt;'Radio Config'!$D$2, 'Radio Config'!$F$2="y"), 'ICS-217'!F46, IF(AND('ICS-217'!F46&gt;'Radio Config'!$C$3, 'ICS-217'!F46&lt;'Radio Config'!$D$3, 'Radio Config'!$F$3="y"), 'ICS-217'!F46, IF(AND('ICS-217'!F46&gt;'Radio Config'!$C$4, 'ICS-217'!F46&lt;'Radio Config'!$D$4, 'Radio Config'!$F$4="y"), 'ICS-217'!F46, IF(AND('ICS-217'!F46&gt;'Radio Config'!$C$5, 'ICS-217'!F46&lt;'Radio Config'!$D$5, 'Radio Config'!$F$5="y"), 'ICS-217'!F46, IF(AND('ICS-217'!F46&gt;'Radio Config'!$C$6, 'ICS-217'!F46&lt;'Radio Config'!$D$6, 'Radio Config'!$F$6="y"), 'ICS-217'!F46, IF(AND('ICS-217'!F46&gt;'Radio Config'!$C$7, 'ICS-217'!F46&lt;'Radio Config'!$D$7, 'Radio Config'!$F$7="y"), 'ICS-217'!F46, IF(AND('ICS-217'!F46&gt;'Radio Config'!$C$8, 'ICS-217'!F46&lt;'Radio Config'!$D$8, 'Radio Config'!$F$8="y"), 'ICS-217'!F46, ""))))))))</f>
        <v>442.675</v>
      </c>
      <c r="D44" t="str">
        <f>IF(C44&lt;&gt;"", IF('ICS-217'!$F46='ICS-217'!$I46, "", IF('ICS-217'!$F46&gt;'ICS-217'!$I46, "-", IF('ICS-217'!$F46&lt;'ICS-217'!$I46, "+", "error"))), "")</f>
        <v>+</v>
      </c>
      <c r="E44" s="111">
        <f>IF('ICS-217'!L46&lt;&gt;"FM","", IF(AND('ICS-217'!F46&gt;'Radio Config'!$C$2, 'ICS-217'!F46&lt;'Radio Config'!$D$2, 'Radio Config'!$F$2="y"), ABS('ICS-217'!F46-'ICS-217'!I46), IF(AND('ICS-217'!F46&gt;'Radio Config'!$C$3, 'ICS-217'!F46&lt;'Radio Config'!$D$3, 'Radio Config'!$F$3="y"), ABS('ICS-217'!F46-'ICS-217'!I46), IF(AND('ICS-217'!F46&gt;'Radio Config'!$C$4, 'ICS-217'!F46&lt;'Radio Config'!$D$4, 'Radio Config'!$F$4="y"), ABS('ICS-217'!F46-'ICS-217'!I46), IF(AND('ICS-217'!F46&gt;'Radio Config'!$C$5, 'ICS-217'!F46&lt;'Radio Config'!$D$5, 'Radio Config'!$F$5="y"), ABS('ICS-217'!F46-'ICS-217'!I46), IF(AND('ICS-217'!F46&gt;'Radio Config'!$C$6, 'ICS-217'!F46&lt;'Radio Config'!$D$6, 'Radio Config'!$F$6="y"), ABS('ICS-217'!F46-'ICS-217'!I46), IF(AND('ICS-217'!F46&gt;'Radio Config'!$C$7, 'ICS-217'!F46&lt;'Radio Config'!$D$7, 'Radio Config'!$F$7="y"), ABS('ICS-217'!F46-'ICS-217'!I46), IF(AND('ICS-217'!F46&gt;'Radio Config'!$C$8, 'ICS-217'!F46&lt;'Radio Config'!$D$8, 'Radio Config'!$F$8="y"), ABS('ICS-217'!F46-'ICS-217'!I46), ""))))))))</f>
        <v>5</v>
      </c>
      <c r="F44" t="str">
        <f>IF(C44&lt;&gt;"", IF(AND('ICS-217'!H46&lt;&gt;"", 'ICS-217'!K46&lt;&gt;""), "TSQL", IF('ICS-217'!K46&lt;&gt;"", "Tone", "")), "")</f>
        <v>Tone</v>
      </c>
      <c r="G44" s="112">
        <f>IF(C44&lt;&gt;"", IF('ICS-217'!K46&lt;&gt;"", 'ICS-217'!K46, 88.5) , "")</f>
        <v>162.2</v>
      </c>
      <c r="H44" s="112">
        <f>IF(C44&lt;&gt;"", IF('ICS-217'!K46&lt;&gt;"", 'ICS-217'!K46, G44) , "")</f>
        <v>162.2</v>
      </c>
      <c r="I44" t="str">
        <f t="shared" si="1"/>
        <v>023</v>
      </c>
      <c r="J44" t="str">
        <f t="shared" si="2"/>
        <v>NN</v>
      </c>
      <c r="K44" t="str">
        <f>IF(C44&lt;&gt;"", IF(AND('ICS-217'!G46="W",'ICS-217'!L46="FM"), "FM", IF(AND('ICS-217'!G46="N",'ICS-217'!L46="FM"), "NFM", "")), "")</f>
        <v>FM</v>
      </c>
    </row>
    <row r="45">
      <c r="A45" t="str">
        <f t="shared" si="3"/>
        <v/>
      </c>
      <c r="B45" s="31" t="str">
        <f>IF(C45&lt;&gt;"", 'ICS-217'!D47 , "")</f>
        <v/>
      </c>
      <c r="C45" s="110" t="str">
        <f>IF('ICS-217'!L47&lt;&gt;"FM","", IF(AND('ICS-217'!F47&gt;'Radio Config'!$C$2, 'ICS-217'!F47&lt;'Radio Config'!$D$2, 'Radio Config'!$F$2="y"), 'ICS-217'!F47, IF(AND('ICS-217'!F47&gt;'Radio Config'!$C$3, 'ICS-217'!F47&lt;'Radio Config'!$D$3, 'Radio Config'!$F$3="y"), 'ICS-217'!F47, IF(AND('ICS-217'!F47&gt;'Radio Config'!$C$4, 'ICS-217'!F47&lt;'Radio Config'!$D$4, 'Radio Config'!$F$4="y"), 'ICS-217'!F47, IF(AND('ICS-217'!F47&gt;'Radio Config'!$C$5, 'ICS-217'!F47&lt;'Radio Config'!$D$5, 'Radio Config'!$F$5="y"), 'ICS-217'!F47, IF(AND('ICS-217'!F47&gt;'Radio Config'!$C$6, 'ICS-217'!F47&lt;'Radio Config'!$D$6, 'Radio Config'!$F$6="y"), 'ICS-217'!F47, IF(AND('ICS-217'!F47&gt;'Radio Config'!$C$7, 'ICS-217'!F47&lt;'Radio Config'!$D$7, 'Radio Config'!$F$7="y"), 'ICS-217'!F47, IF(AND('ICS-217'!F47&gt;'Radio Config'!$C$8, 'ICS-217'!F47&lt;'Radio Config'!$D$8, 'Radio Config'!$F$8="y"), 'ICS-217'!F47, ""))))))))</f>
        <v/>
      </c>
      <c r="D45" t="str">
        <f>IF(C45&lt;&gt;"", IF('ICS-217'!$F47='ICS-217'!$I47, "", IF('ICS-217'!$F47&gt;'ICS-217'!$I47, "-", IF('ICS-217'!$F47&lt;'ICS-217'!$I47, "+", "error"))), "")</f>
        <v/>
      </c>
      <c r="E45" s="111" t="str">
        <f>IF('ICS-217'!L47&lt;&gt;"FM","", IF(AND('ICS-217'!F47&gt;'Radio Config'!$C$2, 'ICS-217'!F47&lt;'Radio Config'!$D$2, 'Radio Config'!$F$2="y"), ABS('ICS-217'!F47-'ICS-217'!I47), IF(AND('ICS-217'!F47&gt;'Radio Config'!$C$3, 'ICS-217'!F47&lt;'Radio Config'!$D$3, 'Radio Config'!$F$3="y"), ABS('ICS-217'!F47-'ICS-217'!I47), IF(AND('ICS-217'!F47&gt;'Radio Config'!$C$4, 'ICS-217'!F47&lt;'Radio Config'!$D$4, 'Radio Config'!$F$4="y"), ABS('ICS-217'!F47-'ICS-217'!I47), IF(AND('ICS-217'!F47&gt;'Radio Config'!$C$5, 'ICS-217'!F47&lt;'Radio Config'!$D$5, 'Radio Config'!$F$5="y"), ABS('ICS-217'!F47-'ICS-217'!I47), IF(AND('ICS-217'!F47&gt;'Radio Config'!$C$6, 'ICS-217'!F47&lt;'Radio Config'!$D$6, 'Radio Config'!$F$6="y"), ABS('ICS-217'!F47-'ICS-217'!I47), IF(AND('ICS-217'!F47&gt;'Radio Config'!$C$7, 'ICS-217'!F47&lt;'Radio Config'!$D$7, 'Radio Config'!$F$7="y"), ABS('ICS-217'!F47-'ICS-217'!I47), IF(AND('ICS-217'!F47&gt;'Radio Config'!$C$8, 'ICS-217'!F47&lt;'Radio Config'!$D$8, 'Radio Config'!$F$8="y"), ABS('ICS-217'!F47-'ICS-217'!I47), ""))))))))</f>
        <v/>
      </c>
      <c r="F45" t="str">
        <f>IF(C45&lt;&gt;"", IF(AND('ICS-217'!H47&lt;&gt;"", 'ICS-217'!K47&lt;&gt;""), "TSQL", IF('ICS-217'!K47&lt;&gt;"", "Tone", "")), "")</f>
        <v/>
      </c>
      <c r="G45" s="112" t="str">
        <f>IF(C45&lt;&gt;"", IF('ICS-217'!K47&lt;&gt;"", 'ICS-217'!K47, 88.5) , "")</f>
        <v/>
      </c>
      <c r="H45" s="100" t="str">
        <f>IF(C45&lt;&gt;"", IF('ICS-217'!K47&lt;&gt;"", 'ICS-217'!K47, G45) , "")</f>
        <v/>
      </c>
      <c r="I45" t="str">
        <f t="shared" si="1"/>
        <v/>
      </c>
      <c r="J45" t="str">
        <f t="shared" si="2"/>
        <v/>
      </c>
      <c r="K45" t="str">
        <f>IF(C45&lt;&gt;"", IF(AND('ICS-217'!G47="W",'ICS-217'!L47="FM"), "FM", IF(AND('ICS-217'!G47="N",'ICS-217'!L47="FM"), "NFM", "")), "")</f>
        <v/>
      </c>
    </row>
    <row r="46">
      <c r="A46" t="str">
        <f t="shared" si="3"/>
        <v/>
      </c>
      <c r="B46" s="31" t="str">
        <f>IF(C46&lt;&gt;"", 'ICS-217'!D48 , "")</f>
        <v/>
      </c>
      <c r="C46" s="110" t="str">
        <f>IF('ICS-217'!L48&lt;&gt;"FM","", IF(AND('ICS-217'!F48&gt;'Radio Config'!$C$2, 'ICS-217'!F48&lt;'Radio Config'!$D$2, 'Radio Config'!$F$2="y"), 'ICS-217'!F48, IF(AND('ICS-217'!F48&gt;'Radio Config'!$C$3, 'ICS-217'!F48&lt;'Radio Config'!$D$3, 'Radio Config'!$F$3="y"), 'ICS-217'!F48, IF(AND('ICS-217'!F48&gt;'Radio Config'!$C$4, 'ICS-217'!F48&lt;'Radio Config'!$D$4, 'Radio Config'!$F$4="y"), 'ICS-217'!F48, IF(AND('ICS-217'!F48&gt;'Radio Config'!$C$5, 'ICS-217'!F48&lt;'Radio Config'!$D$5, 'Radio Config'!$F$5="y"), 'ICS-217'!F48, IF(AND('ICS-217'!F48&gt;'Radio Config'!$C$6, 'ICS-217'!F48&lt;'Radio Config'!$D$6, 'Radio Config'!$F$6="y"), 'ICS-217'!F48, IF(AND('ICS-217'!F48&gt;'Radio Config'!$C$7, 'ICS-217'!F48&lt;'Radio Config'!$D$7, 'Radio Config'!$F$7="y"), 'ICS-217'!F48, IF(AND('ICS-217'!F48&gt;'Radio Config'!$C$8, 'ICS-217'!F48&lt;'Radio Config'!$D$8, 'Radio Config'!$F$8="y"), 'ICS-217'!F48, ""))))))))</f>
        <v/>
      </c>
      <c r="D46" t="str">
        <f>IF(C46&lt;&gt;"", IF('ICS-217'!$F48='ICS-217'!$I48, "", IF('ICS-217'!$F48&gt;'ICS-217'!$I48, "-", IF('ICS-217'!$F48&lt;'ICS-217'!$I48, "+", "error"))), "")</f>
        <v/>
      </c>
      <c r="E46" s="111" t="str">
        <f>IF('ICS-217'!L48&lt;&gt;"FM","", IF(AND('ICS-217'!F48&gt;'Radio Config'!$C$2, 'ICS-217'!F48&lt;'Radio Config'!$D$2, 'Radio Config'!$F$2="y"), ABS('ICS-217'!F48-'ICS-217'!I48), IF(AND('ICS-217'!F48&gt;'Radio Config'!$C$3, 'ICS-217'!F48&lt;'Radio Config'!$D$3, 'Radio Config'!$F$3="y"), ABS('ICS-217'!F48-'ICS-217'!I48), IF(AND('ICS-217'!F48&gt;'Radio Config'!$C$4, 'ICS-217'!F48&lt;'Radio Config'!$D$4, 'Radio Config'!$F$4="y"), ABS('ICS-217'!F48-'ICS-217'!I48), IF(AND('ICS-217'!F48&gt;'Radio Config'!$C$5, 'ICS-217'!F48&lt;'Radio Config'!$D$5, 'Radio Config'!$F$5="y"), ABS('ICS-217'!F48-'ICS-217'!I48), IF(AND('ICS-217'!F48&gt;'Radio Config'!$C$6, 'ICS-217'!F48&lt;'Radio Config'!$D$6, 'Radio Config'!$F$6="y"), ABS('ICS-217'!F48-'ICS-217'!I48), IF(AND('ICS-217'!F48&gt;'Radio Config'!$C$7, 'ICS-217'!F48&lt;'Radio Config'!$D$7, 'Radio Config'!$F$7="y"), ABS('ICS-217'!F48-'ICS-217'!I48), IF(AND('ICS-217'!F48&gt;'Radio Config'!$C$8, 'ICS-217'!F48&lt;'Radio Config'!$D$8, 'Radio Config'!$F$8="y"), ABS('ICS-217'!F48-'ICS-217'!I48), ""))))))))</f>
        <v/>
      </c>
      <c r="F46" t="str">
        <f>IF(C46&lt;&gt;"", IF(AND('ICS-217'!H48&lt;&gt;"", 'ICS-217'!K48&lt;&gt;""), "TSQL", IF('ICS-217'!K48&lt;&gt;"", "Tone", "")), "")</f>
        <v/>
      </c>
      <c r="G46" s="112" t="str">
        <f>IF(C46&lt;&gt;"", IF('ICS-217'!K48&lt;&gt;"", 'ICS-217'!K48, 88.5) , "")</f>
        <v/>
      </c>
      <c r="H46" s="100" t="str">
        <f>IF(C46&lt;&gt;"", IF('ICS-217'!K48&lt;&gt;"", 'ICS-217'!K48, G46) , "")</f>
        <v/>
      </c>
      <c r="I46" t="str">
        <f t="shared" si="1"/>
        <v/>
      </c>
      <c r="J46" t="str">
        <f t="shared" si="2"/>
        <v/>
      </c>
      <c r="K46" t="str">
        <f>IF(C46&lt;&gt;"", IF(AND('ICS-217'!G48="W",'ICS-217'!L48="FM"), "FM", IF(AND('ICS-217'!G48="N",'ICS-217'!L48="FM"), "NFM", "")), "")</f>
        <v/>
      </c>
    </row>
    <row r="47">
      <c r="A47" t="str">
        <f t="shared" si="3"/>
        <v/>
      </c>
      <c r="B47" s="31" t="str">
        <f>IF(C47&lt;&gt;"", 'ICS-217'!D49 , "")</f>
        <v/>
      </c>
      <c r="C47" s="110" t="str">
        <f>IF('ICS-217'!L49&lt;&gt;"FM","", IF(AND('ICS-217'!F49&gt;'Radio Config'!$C$2, 'ICS-217'!F49&lt;'Radio Config'!$D$2, 'Radio Config'!$F$2="y"), 'ICS-217'!F49, IF(AND('ICS-217'!F49&gt;'Radio Config'!$C$3, 'ICS-217'!F49&lt;'Radio Config'!$D$3, 'Radio Config'!$F$3="y"), 'ICS-217'!F49, IF(AND('ICS-217'!F49&gt;'Radio Config'!$C$4, 'ICS-217'!F49&lt;'Radio Config'!$D$4, 'Radio Config'!$F$4="y"), 'ICS-217'!F49, IF(AND('ICS-217'!F49&gt;'Radio Config'!$C$5, 'ICS-217'!F49&lt;'Radio Config'!$D$5, 'Radio Config'!$F$5="y"), 'ICS-217'!F49, IF(AND('ICS-217'!F49&gt;'Radio Config'!$C$6, 'ICS-217'!F49&lt;'Radio Config'!$D$6, 'Radio Config'!$F$6="y"), 'ICS-217'!F49, IF(AND('ICS-217'!F49&gt;'Radio Config'!$C$7, 'ICS-217'!F49&lt;'Radio Config'!$D$7, 'Radio Config'!$F$7="y"), 'ICS-217'!F49, IF(AND('ICS-217'!F49&gt;'Radio Config'!$C$8, 'ICS-217'!F49&lt;'Radio Config'!$D$8, 'Radio Config'!$F$8="y"), 'ICS-217'!F49, ""))))))))</f>
        <v/>
      </c>
      <c r="D47" t="str">
        <f>IF(C47&lt;&gt;"", IF('ICS-217'!$F49='ICS-217'!$I49, "", IF('ICS-217'!$F49&gt;'ICS-217'!$I49, "-", IF('ICS-217'!$F49&lt;'ICS-217'!$I49, "+", "error"))), "")</f>
        <v/>
      </c>
      <c r="E47" s="111" t="str">
        <f>IF('ICS-217'!L49&lt;&gt;"FM","", IF(AND('ICS-217'!F49&gt;'Radio Config'!$C$2, 'ICS-217'!F49&lt;'Radio Config'!$D$2, 'Radio Config'!$F$2="y"), ABS('ICS-217'!F49-'ICS-217'!I49), IF(AND('ICS-217'!F49&gt;'Radio Config'!$C$3, 'ICS-217'!F49&lt;'Radio Config'!$D$3, 'Radio Config'!$F$3="y"), ABS('ICS-217'!F49-'ICS-217'!I49), IF(AND('ICS-217'!F49&gt;'Radio Config'!$C$4, 'ICS-217'!F49&lt;'Radio Config'!$D$4, 'Radio Config'!$F$4="y"), ABS('ICS-217'!F49-'ICS-217'!I49), IF(AND('ICS-217'!F49&gt;'Radio Config'!$C$5, 'ICS-217'!F49&lt;'Radio Config'!$D$5, 'Radio Config'!$F$5="y"), ABS('ICS-217'!F49-'ICS-217'!I49), IF(AND('ICS-217'!F49&gt;'Radio Config'!$C$6, 'ICS-217'!F49&lt;'Radio Config'!$D$6, 'Radio Config'!$F$6="y"), ABS('ICS-217'!F49-'ICS-217'!I49), IF(AND('ICS-217'!F49&gt;'Radio Config'!$C$7, 'ICS-217'!F49&lt;'Radio Config'!$D$7, 'Radio Config'!$F$7="y"), ABS('ICS-217'!F49-'ICS-217'!I49), IF(AND('ICS-217'!F49&gt;'Radio Config'!$C$8, 'ICS-217'!F49&lt;'Radio Config'!$D$8, 'Radio Config'!$F$8="y"), ABS('ICS-217'!F49-'ICS-217'!I49), ""))))))))</f>
        <v/>
      </c>
      <c r="F47" t="str">
        <f>IF(C47&lt;&gt;"", IF(AND('ICS-217'!H49&lt;&gt;"", 'ICS-217'!K49&lt;&gt;""), "TSQL", IF('ICS-217'!K49&lt;&gt;"", "Tone", "")), "")</f>
        <v/>
      </c>
      <c r="G47" s="112" t="str">
        <f>IF(C47&lt;&gt;"", IF('ICS-217'!K49&lt;&gt;"", 'ICS-217'!K49, 88.5) , "")</f>
        <v/>
      </c>
      <c r="H47" s="100" t="str">
        <f>IF(C47&lt;&gt;"", IF('ICS-217'!K49&lt;&gt;"", 'ICS-217'!K49, G47) , "")</f>
        <v/>
      </c>
      <c r="I47" t="str">
        <f t="shared" si="1"/>
        <v/>
      </c>
      <c r="J47" t="str">
        <f t="shared" si="2"/>
        <v/>
      </c>
      <c r="K47" t="str">
        <f>IF(C47&lt;&gt;"", IF(AND('ICS-217'!G49="W",'ICS-217'!L49="FM"), "FM", IF(AND('ICS-217'!G49="N",'ICS-217'!L49="FM"), "NFM", "")), "")</f>
        <v/>
      </c>
    </row>
    <row r="48">
      <c r="A48" t="str">
        <f t="shared" si="3"/>
        <v/>
      </c>
      <c r="B48" s="31" t="str">
        <f>IF(C48&lt;&gt;"", 'ICS-217'!D50 , "")</f>
        <v/>
      </c>
      <c r="C48" s="110" t="str">
        <f>IF('ICS-217'!L50&lt;&gt;"FM","", IF(AND('ICS-217'!F50&gt;'Radio Config'!$C$2, 'ICS-217'!F50&lt;'Radio Config'!$D$2, 'Radio Config'!$F$2="y"), 'ICS-217'!F50, IF(AND('ICS-217'!F50&gt;'Radio Config'!$C$3, 'ICS-217'!F50&lt;'Radio Config'!$D$3, 'Radio Config'!$F$3="y"), 'ICS-217'!F50, IF(AND('ICS-217'!F50&gt;'Radio Config'!$C$4, 'ICS-217'!F50&lt;'Radio Config'!$D$4, 'Radio Config'!$F$4="y"), 'ICS-217'!F50, IF(AND('ICS-217'!F50&gt;'Radio Config'!$C$5, 'ICS-217'!F50&lt;'Radio Config'!$D$5, 'Radio Config'!$F$5="y"), 'ICS-217'!F50, IF(AND('ICS-217'!F50&gt;'Radio Config'!$C$6, 'ICS-217'!F50&lt;'Radio Config'!$D$6, 'Radio Config'!$F$6="y"), 'ICS-217'!F50, IF(AND('ICS-217'!F50&gt;'Radio Config'!$C$7, 'ICS-217'!F50&lt;'Radio Config'!$D$7, 'Radio Config'!$F$7="y"), 'ICS-217'!F50, IF(AND('ICS-217'!F50&gt;'Radio Config'!$C$8, 'ICS-217'!F50&lt;'Radio Config'!$D$8, 'Radio Config'!$F$8="y"), 'ICS-217'!F50, ""))))))))</f>
        <v/>
      </c>
      <c r="D48" t="str">
        <f>IF(C48&lt;&gt;"", IF('ICS-217'!$F50='ICS-217'!$I50, "", IF('ICS-217'!$F50&gt;'ICS-217'!$I50, "-", IF('ICS-217'!$F50&lt;'ICS-217'!$I50, "+", "error"))), "")</f>
        <v/>
      </c>
      <c r="E48" s="111" t="str">
        <f>IF('ICS-217'!L50&lt;&gt;"FM","", IF(AND('ICS-217'!F50&gt;'Radio Config'!$C$2, 'ICS-217'!F50&lt;'Radio Config'!$D$2, 'Radio Config'!$F$2="y"), ABS('ICS-217'!F50-'ICS-217'!I50), IF(AND('ICS-217'!F50&gt;'Radio Config'!$C$3, 'ICS-217'!F50&lt;'Radio Config'!$D$3, 'Radio Config'!$F$3="y"), ABS('ICS-217'!F50-'ICS-217'!I50), IF(AND('ICS-217'!F50&gt;'Radio Config'!$C$4, 'ICS-217'!F50&lt;'Radio Config'!$D$4, 'Radio Config'!$F$4="y"), ABS('ICS-217'!F50-'ICS-217'!I50), IF(AND('ICS-217'!F50&gt;'Radio Config'!$C$5, 'ICS-217'!F50&lt;'Radio Config'!$D$5, 'Radio Config'!$F$5="y"), ABS('ICS-217'!F50-'ICS-217'!I50), IF(AND('ICS-217'!F50&gt;'Radio Config'!$C$6, 'ICS-217'!F50&lt;'Radio Config'!$D$6, 'Radio Config'!$F$6="y"), ABS('ICS-217'!F50-'ICS-217'!I50), IF(AND('ICS-217'!F50&gt;'Radio Config'!$C$7, 'ICS-217'!F50&lt;'Radio Config'!$D$7, 'Radio Config'!$F$7="y"), ABS('ICS-217'!F50-'ICS-217'!I50), IF(AND('ICS-217'!F50&gt;'Radio Config'!$C$8, 'ICS-217'!F50&lt;'Radio Config'!$D$8, 'Radio Config'!$F$8="y"), ABS('ICS-217'!F50-'ICS-217'!I50), ""))))))))</f>
        <v/>
      </c>
      <c r="F48" t="str">
        <f>IF(C48&lt;&gt;"", IF(AND('ICS-217'!H50&lt;&gt;"", 'ICS-217'!K50&lt;&gt;""), "TSQL", IF('ICS-217'!K50&lt;&gt;"", "Tone", "")), "")</f>
        <v/>
      </c>
      <c r="G48" s="112" t="str">
        <f>IF(C48&lt;&gt;"", IF('ICS-217'!K50&lt;&gt;"", 'ICS-217'!K50, 88.5) , "")</f>
        <v/>
      </c>
      <c r="H48" s="100" t="str">
        <f>IF(C48&lt;&gt;"", IF('ICS-217'!K50&lt;&gt;"", 'ICS-217'!K50, G48) , "")</f>
        <v/>
      </c>
      <c r="I48" t="str">
        <f t="shared" si="1"/>
        <v/>
      </c>
      <c r="J48" t="str">
        <f t="shared" si="2"/>
        <v/>
      </c>
      <c r="K48" t="str">
        <f>IF(C48&lt;&gt;"", IF(AND('ICS-217'!G50="W",'ICS-217'!L50="FM"), "FM", IF(AND('ICS-217'!G50="N",'ICS-217'!L50="FM"), "NFM", "")), "")</f>
        <v/>
      </c>
    </row>
    <row r="49">
      <c r="A49" t="str">
        <f t="shared" si="3"/>
        <v/>
      </c>
      <c r="B49" s="31" t="str">
        <f>IF(C49&lt;&gt;"", 'ICS-217'!D51 , "")</f>
        <v/>
      </c>
      <c r="C49" s="110" t="str">
        <f>IF('ICS-217'!L51&lt;&gt;"FM","", IF(AND('ICS-217'!F51&gt;'Radio Config'!$C$2, 'ICS-217'!F51&lt;'Radio Config'!$D$2, 'Radio Config'!$F$2="y"), 'ICS-217'!F51, IF(AND('ICS-217'!F51&gt;'Radio Config'!$C$3, 'ICS-217'!F51&lt;'Radio Config'!$D$3, 'Radio Config'!$F$3="y"), 'ICS-217'!F51, IF(AND('ICS-217'!F51&gt;'Radio Config'!$C$4, 'ICS-217'!F51&lt;'Radio Config'!$D$4, 'Radio Config'!$F$4="y"), 'ICS-217'!F51, IF(AND('ICS-217'!F51&gt;'Radio Config'!$C$5, 'ICS-217'!F51&lt;'Radio Config'!$D$5, 'Radio Config'!$F$5="y"), 'ICS-217'!F51, IF(AND('ICS-217'!F51&gt;'Radio Config'!$C$6, 'ICS-217'!F51&lt;'Radio Config'!$D$6, 'Radio Config'!$F$6="y"), 'ICS-217'!F51, IF(AND('ICS-217'!F51&gt;'Radio Config'!$C$7, 'ICS-217'!F51&lt;'Radio Config'!$D$7, 'Radio Config'!$F$7="y"), 'ICS-217'!F51, IF(AND('ICS-217'!F51&gt;'Radio Config'!$C$8, 'ICS-217'!F51&lt;'Radio Config'!$D$8, 'Radio Config'!$F$8="y"), 'ICS-217'!F51, ""))))))))</f>
        <v/>
      </c>
      <c r="D49" t="str">
        <f>IF(C49&lt;&gt;"", IF('ICS-217'!$F51='ICS-217'!$I51, "", IF('ICS-217'!$F51&gt;'ICS-217'!$I51, "-", IF('ICS-217'!$F51&lt;'ICS-217'!$I51, "+", "error"))), "")</f>
        <v/>
      </c>
      <c r="E49" s="111" t="str">
        <f>IF('ICS-217'!L51&lt;&gt;"FM","", IF(AND('ICS-217'!F51&gt;'Radio Config'!$C$2, 'ICS-217'!F51&lt;'Radio Config'!$D$2, 'Radio Config'!$F$2="y"), ABS('ICS-217'!F51-'ICS-217'!I51), IF(AND('ICS-217'!F51&gt;'Radio Config'!$C$3, 'ICS-217'!F51&lt;'Radio Config'!$D$3, 'Radio Config'!$F$3="y"), ABS('ICS-217'!F51-'ICS-217'!I51), IF(AND('ICS-217'!F51&gt;'Radio Config'!$C$4, 'ICS-217'!F51&lt;'Radio Config'!$D$4, 'Radio Config'!$F$4="y"), ABS('ICS-217'!F51-'ICS-217'!I51), IF(AND('ICS-217'!F51&gt;'Radio Config'!$C$5, 'ICS-217'!F51&lt;'Radio Config'!$D$5, 'Radio Config'!$F$5="y"), ABS('ICS-217'!F51-'ICS-217'!I51), IF(AND('ICS-217'!F51&gt;'Radio Config'!$C$6, 'ICS-217'!F51&lt;'Radio Config'!$D$6, 'Radio Config'!$F$6="y"), ABS('ICS-217'!F51-'ICS-217'!I51), IF(AND('ICS-217'!F51&gt;'Radio Config'!$C$7, 'ICS-217'!F51&lt;'Radio Config'!$D$7, 'Radio Config'!$F$7="y"), ABS('ICS-217'!F51-'ICS-217'!I51), IF(AND('ICS-217'!F51&gt;'Radio Config'!$C$8, 'ICS-217'!F51&lt;'Radio Config'!$D$8, 'Radio Config'!$F$8="y"), ABS('ICS-217'!F51-'ICS-217'!I51), ""))))))))</f>
        <v/>
      </c>
      <c r="F49" t="str">
        <f>IF(C49&lt;&gt;"", IF(AND('ICS-217'!H51&lt;&gt;"", 'ICS-217'!K51&lt;&gt;""), "TSQL", IF('ICS-217'!K51&lt;&gt;"", "Tone", "")), "")</f>
        <v/>
      </c>
      <c r="G49" s="112" t="str">
        <f>IF(C49&lt;&gt;"", IF('ICS-217'!K51&lt;&gt;"", 'ICS-217'!K51, 88.5) , "")</f>
        <v/>
      </c>
      <c r="H49" s="100" t="str">
        <f>IF(C49&lt;&gt;"", IF('ICS-217'!K51&lt;&gt;"", 'ICS-217'!K51, G49) , "")</f>
        <v/>
      </c>
      <c r="I49" t="str">
        <f t="shared" si="1"/>
        <v/>
      </c>
      <c r="J49" t="str">
        <f t="shared" si="2"/>
        <v/>
      </c>
      <c r="K49" t="str">
        <f>IF(C49&lt;&gt;"", IF(AND('ICS-217'!G51="W",'ICS-217'!L51="FM"), "FM", IF(AND('ICS-217'!G51="N",'ICS-217'!L51="FM"), "NFM", "")), "")</f>
        <v/>
      </c>
    </row>
    <row r="50">
      <c r="A50" t="str">
        <f t="shared" si="3"/>
        <v/>
      </c>
      <c r="B50" s="31" t="str">
        <f>IF(C50&lt;&gt;"", 'ICS-217'!D52 , "")</f>
        <v/>
      </c>
      <c r="C50" s="110" t="str">
        <f>IF('ICS-217'!L52&lt;&gt;"FM","", IF(AND('ICS-217'!F52&gt;'Radio Config'!$C$2, 'ICS-217'!F52&lt;'Radio Config'!$D$2, 'Radio Config'!$F$2="y"), 'ICS-217'!F52, IF(AND('ICS-217'!F52&gt;'Radio Config'!$C$3, 'ICS-217'!F52&lt;'Radio Config'!$D$3, 'Radio Config'!$F$3="y"), 'ICS-217'!F52, IF(AND('ICS-217'!F52&gt;'Radio Config'!$C$4, 'ICS-217'!F52&lt;'Radio Config'!$D$4, 'Radio Config'!$F$4="y"), 'ICS-217'!F52, IF(AND('ICS-217'!F52&gt;'Radio Config'!$C$5, 'ICS-217'!F52&lt;'Radio Config'!$D$5, 'Radio Config'!$F$5="y"), 'ICS-217'!F52, IF(AND('ICS-217'!F52&gt;'Radio Config'!$C$6, 'ICS-217'!F52&lt;'Radio Config'!$D$6, 'Radio Config'!$F$6="y"), 'ICS-217'!F52, IF(AND('ICS-217'!F52&gt;'Radio Config'!$C$7, 'ICS-217'!F52&lt;'Radio Config'!$D$7, 'Radio Config'!$F$7="y"), 'ICS-217'!F52, IF(AND('ICS-217'!F52&gt;'Radio Config'!$C$8, 'ICS-217'!F52&lt;'Radio Config'!$D$8, 'Radio Config'!$F$8="y"), 'ICS-217'!F52, ""))))))))</f>
        <v/>
      </c>
      <c r="D50" t="str">
        <f>IF(C50&lt;&gt;"", IF('ICS-217'!$F52='ICS-217'!$I52, "", IF('ICS-217'!$F52&gt;'ICS-217'!$I52, "-", IF('ICS-217'!$F52&lt;'ICS-217'!$I52, "+", "error"))), "")</f>
        <v/>
      </c>
      <c r="E50" s="111" t="str">
        <f>IF('ICS-217'!L52&lt;&gt;"FM","", IF(AND('ICS-217'!F52&gt;'Radio Config'!$C$2, 'ICS-217'!F52&lt;'Radio Config'!$D$2, 'Radio Config'!$F$2="y"), ABS('ICS-217'!F52-'ICS-217'!I52), IF(AND('ICS-217'!F52&gt;'Radio Config'!$C$3, 'ICS-217'!F52&lt;'Radio Config'!$D$3, 'Radio Config'!$F$3="y"), ABS('ICS-217'!F52-'ICS-217'!I52), IF(AND('ICS-217'!F52&gt;'Radio Config'!$C$4, 'ICS-217'!F52&lt;'Radio Config'!$D$4, 'Radio Config'!$F$4="y"), ABS('ICS-217'!F52-'ICS-217'!I52), IF(AND('ICS-217'!F52&gt;'Radio Config'!$C$5, 'ICS-217'!F52&lt;'Radio Config'!$D$5, 'Radio Config'!$F$5="y"), ABS('ICS-217'!F52-'ICS-217'!I52), IF(AND('ICS-217'!F52&gt;'Radio Config'!$C$6, 'ICS-217'!F52&lt;'Radio Config'!$D$6, 'Radio Config'!$F$6="y"), ABS('ICS-217'!F52-'ICS-217'!I52), IF(AND('ICS-217'!F52&gt;'Radio Config'!$C$7, 'ICS-217'!F52&lt;'Radio Config'!$D$7, 'Radio Config'!$F$7="y"), ABS('ICS-217'!F52-'ICS-217'!I52), IF(AND('ICS-217'!F52&gt;'Radio Config'!$C$8, 'ICS-217'!F52&lt;'Radio Config'!$D$8, 'Radio Config'!$F$8="y"), ABS('ICS-217'!F52-'ICS-217'!I52), ""))))))))</f>
        <v/>
      </c>
      <c r="F50" t="str">
        <f>IF(C50&lt;&gt;"", IF(AND('ICS-217'!H52&lt;&gt;"", 'ICS-217'!K52&lt;&gt;""), "TSQL", IF('ICS-217'!K52&lt;&gt;"", "Tone", "")), "")</f>
        <v/>
      </c>
      <c r="G50" s="112" t="str">
        <f>IF(C50&lt;&gt;"", IF('ICS-217'!K52&lt;&gt;"", 'ICS-217'!K52, 88.5) , "")</f>
        <v/>
      </c>
      <c r="H50" s="100" t="str">
        <f>IF(C50&lt;&gt;"", IF('ICS-217'!K52&lt;&gt;"", 'ICS-217'!K52, G50) , "")</f>
        <v/>
      </c>
      <c r="I50" t="str">
        <f t="shared" si="1"/>
        <v/>
      </c>
      <c r="J50" t="str">
        <f t="shared" si="2"/>
        <v/>
      </c>
      <c r="K50" t="str">
        <f>IF(C50&lt;&gt;"", IF(AND('ICS-217'!G52="W",'ICS-217'!L52="FM"), "FM", IF(AND('ICS-217'!G52="N",'ICS-217'!L52="FM"), "NFM", "")), "")</f>
        <v/>
      </c>
    </row>
    <row r="51">
      <c r="A51">
        <f t="shared" si="3"/>
        <v>16</v>
      </c>
      <c r="B51" s="31" t="str">
        <f>IF(C51&lt;&gt;"", 'ICS-217'!D53 , "")</f>
        <v>28F</v>
      </c>
      <c r="C51" s="110">
        <f>IF('ICS-217'!L53&lt;&gt;"FM","", IF(AND('ICS-217'!F53&gt;'Radio Config'!$C$2, 'ICS-217'!F53&lt;'Radio Config'!$D$2, 'Radio Config'!$F$2="y"), 'ICS-217'!F53, IF(AND('ICS-217'!F53&gt;'Radio Config'!$C$3, 'ICS-217'!F53&lt;'Radio Config'!$D$3, 'Radio Config'!$F$3="y"), 'ICS-217'!F53, IF(AND('ICS-217'!F53&gt;'Radio Config'!$C$4, 'ICS-217'!F53&lt;'Radio Config'!$D$4, 'Radio Config'!$F$4="y"), 'ICS-217'!F53, IF(AND('ICS-217'!F53&gt;'Radio Config'!$C$5, 'ICS-217'!F53&lt;'Radio Config'!$D$5, 'Radio Config'!$F$5="y"), 'ICS-217'!F53, IF(AND('ICS-217'!F53&gt;'Radio Config'!$C$6, 'ICS-217'!F53&lt;'Radio Config'!$D$6, 'Radio Config'!$F$6="y"), 'ICS-217'!F53, IF(AND('ICS-217'!F53&gt;'Radio Config'!$C$7, 'ICS-217'!F53&lt;'Radio Config'!$D$7, 'Radio Config'!$F$7="y"), 'ICS-217'!F53, IF(AND('ICS-217'!F53&gt;'Radio Config'!$C$8, 'ICS-217'!F53&lt;'Radio Config'!$D$8, 'Radio Config'!$F$8="y"), 'ICS-217'!F53, ""))))))))</f>
        <v>444.8125</v>
      </c>
      <c r="D51" t="str">
        <f>IF(C51&lt;&gt;"", IF('ICS-217'!$F53='ICS-217'!$I53, "", IF('ICS-217'!$F53&gt;'ICS-217'!$I53, "-", IF('ICS-217'!$F53&lt;'ICS-217'!$I53, "+", "error"))), "")</f>
        <v>+</v>
      </c>
      <c r="E51" s="111">
        <f>IF('ICS-217'!L53&lt;&gt;"FM","", IF(AND('ICS-217'!F53&gt;'Radio Config'!$C$2, 'ICS-217'!F53&lt;'Radio Config'!$D$2, 'Radio Config'!$F$2="y"), ABS('ICS-217'!F53-'ICS-217'!I53), IF(AND('ICS-217'!F53&gt;'Radio Config'!$C$3, 'ICS-217'!F53&lt;'Radio Config'!$D$3, 'Radio Config'!$F$3="y"), ABS('ICS-217'!F53-'ICS-217'!I53), IF(AND('ICS-217'!F53&gt;'Radio Config'!$C$4, 'ICS-217'!F53&lt;'Radio Config'!$D$4, 'Radio Config'!$F$4="y"), ABS('ICS-217'!F53-'ICS-217'!I53), IF(AND('ICS-217'!F53&gt;'Radio Config'!$C$5, 'ICS-217'!F53&lt;'Radio Config'!$D$5, 'Radio Config'!$F$5="y"), ABS('ICS-217'!F53-'ICS-217'!I53), IF(AND('ICS-217'!F53&gt;'Radio Config'!$C$6, 'ICS-217'!F53&lt;'Radio Config'!$D$6, 'Radio Config'!$F$6="y"), ABS('ICS-217'!F53-'ICS-217'!I53), IF(AND('ICS-217'!F53&gt;'Radio Config'!$C$7, 'ICS-217'!F53&lt;'Radio Config'!$D$7, 'Radio Config'!$F$7="y"), ABS('ICS-217'!F53-'ICS-217'!I53), IF(AND('ICS-217'!F53&gt;'Radio Config'!$C$8, 'ICS-217'!F53&lt;'Radio Config'!$D$8, 'Radio Config'!$F$8="y"), ABS('ICS-217'!F53-'ICS-217'!I53), ""))))))))</f>
        <v>5</v>
      </c>
      <c r="F51" t="str">
        <f>IF(C51&lt;&gt;"", IF(AND('ICS-217'!H53&lt;&gt;"", 'ICS-217'!K53&lt;&gt;""), "TSQL", IF('ICS-217'!K53&lt;&gt;"", "Tone", "")), "")</f>
        <v>Tone</v>
      </c>
      <c r="G51" s="112">
        <f>IF(C51&lt;&gt;"", IF('ICS-217'!K53&lt;&gt;"", 'ICS-217'!K53, 88.5) , "")</f>
        <v>131.8</v>
      </c>
      <c r="H51" s="112">
        <f>IF(C51&lt;&gt;"", IF('ICS-217'!K53&lt;&gt;"", 'ICS-217'!K53, G51) , "")</f>
        <v>131.8</v>
      </c>
      <c r="I51" t="str">
        <f t="shared" si="1"/>
        <v>023</v>
      </c>
      <c r="J51" t="str">
        <f t="shared" si="2"/>
        <v>NN</v>
      </c>
      <c r="K51" t="str">
        <f>IF(C51&lt;&gt;"", IF(AND('ICS-217'!G53="W",'ICS-217'!L53="FM"), "FM", IF(AND('ICS-217'!G53="N",'ICS-217'!L53="FM"), "NFM", "")), "")</f>
        <v>FM</v>
      </c>
    </row>
    <row r="52">
      <c r="A52">
        <f t="shared" si="3"/>
        <v>17</v>
      </c>
      <c r="B52" s="31" t="str">
        <f>IF(C52&lt;&gt;"", 'ICS-217'!D54 , "")</f>
        <v>28G</v>
      </c>
      <c r="C52" s="110">
        <f>IF('ICS-217'!L54&lt;&gt;"FM","", IF(AND('ICS-217'!F54&gt;'Radio Config'!$C$2, 'ICS-217'!F54&lt;'Radio Config'!$D$2, 'Radio Config'!$F$2="y"), 'ICS-217'!F54, IF(AND('ICS-217'!F54&gt;'Radio Config'!$C$3, 'ICS-217'!F54&lt;'Radio Config'!$D$3, 'Radio Config'!$F$3="y"), 'ICS-217'!F54, IF(AND('ICS-217'!F54&gt;'Radio Config'!$C$4, 'ICS-217'!F54&lt;'Radio Config'!$D$4, 'Radio Config'!$F$4="y"), 'ICS-217'!F54, IF(AND('ICS-217'!F54&gt;'Radio Config'!$C$5, 'ICS-217'!F54&lt;'Radio Config'!$D$5, 'Radio Config'!$F$5="y"), 'ICS-217'!F54, IF(AND('ICS-217'!F54&gt;'Radio Config'!$C$6, 'ICS-217'!F54&lt;'Radio Config'!$D$6, 'Radio Config'!$F$6="y"), 'ICS-217'!F54, IF(AND('ICS-217'!F54&gt;'Radio Config'!$C$7, 'ICS-217'!F54&lt;'Radio Config'!$D$7, 'Radio Config'!$F$7="y"), 'ICS-217'!F54, IF(AND('ICS-217'!F54&gt;'Radio Config'!$C$8, 'ICS-217'!F54&lt;'Radio Config'!$D$8, 'Radio Config'!$F$8="y"), 'ICS-217'!F54, ""))))))))</f>
        <v>444.5625</v>
      </c>
      <c r="D52" t="str">
        <f>IF(C52&lt;&gt;"", IF('ICS-217'!$F54='ICS-217'!$I54, "", IF('ICS-217'!$F54&gt;'ICS-217'!$I54, "-", IF('ICS-217'!$F54&lt;'ICS-217'!$I54, "+", "error"))), "")</f>
        <v>+</v>
      </c>
      <c r="E52" s="111">
        <f>IF('ICS-217'!L54&lt;&gt;"FM","", IF(AND('ICS-217'!F54&gt;'Radio Config'!$C$2, 'ICS-217'!F54&lt;'Radio Config'!$D$2, 'Radio Config'!$F$2="y"), ABS('ICS-217'!F54-'ICS-217'!I54), IF(AND('ICS-217'!F54&gt;'Radio Config'!$C$3, 'ICS-217'!F54&lt;'Radio Config'!$D$3, 'Radio Config'!$F$3="y"), ABS('ICS-217'!F54-'ICS-217'!I54), IF(AND('ICS-217'!F54&gt;'Radio Config'!$C$4, 'ICS-217'!F54&lt;'Radio Config'!$D$4, 'Radio Config'!$F$4="y"), ABS('ICS-217'!F54-'ICS-217'!I54), IF(AND('ICS-217'!F54&gt;'Radio Config'!$C$5, 'ICS-217'!F54&lt;'Radio Config'!$D$5, 'Radio Config'!$F$5="y"), ABS('ICS-217'!F54-'ICS-217'!I54), IF(AND('ICS-217'!F54&gt;'Radio Config'!$C$6, 'ICS-217'!F54&lt;'Radio Config'!$D$6, 'Radio Config'!$F$6="y"), ABS('ICS-217'!F54-'ICS-217'!I54), IF(AND('ICS-217'!F54&gt;'Radio Config'!$C$7, 'ICS-217'!F54&lt;'Radio Config'!$D$7, 'Radio Config'!$F$7="y"), ABS('ICS-217'!F54-'ICS-217'!I54), IF(AND('ICS-217'!F54&gt;'Radio Config'!$C$8, 'ICS-217'!F54&lt;'Radio Config'!$D$8, 'Radio Config'!$F$8="y"), ABS('ICS-217'!F54-'ICS-217'!I54), ""))))))))</f>
        <v>5</v>
      </c>
      <c r="F52" t="str">
        <f>IF(C52&lt;&gt;"", IF(AND('ICS-217'!H54&lt;&gt;"", 'ICS-217'!K54&lt;&gt;""), "TSQL", IF('ICS-217'!K54&lt;&gt;"", "Tone", "")), "")</f>
        <v>Tone</v>
      </c>
      <c r="G52" s="112">
        <f>IF(C52&lt;&gt;"", IF('ICS-217'!K54&lt;&gt;"", 'ICS-217'!K54, 88.5) , "")</f>
        <v>131.8</v>
      </c>
      <c r="H52" s="112">
        <f>IF(C52&lt;&gt;"", IF('ICS-217'!K54&lt;&gt;"", 'ICS-217'!K54, G52) , "")</f>
        <v>131.8</v>
      </c>
      <c r="I52" t="str">
        <f t="shared" si="1"/>
        <v>023</v>
      </c>
      <c r="J52" t="str">
        <f t="shared" si="2"/>
        <v>NN</v>
      </c>
      <c r="K52" t="str">
        <f>IF(C52&lt;&gt;"", IF(AND('ICS-217'!G54="W",'ICS-217'!L54="FM"), "FM", IF(AND('ICS-217'!G54="N",'ICS-217'!L54="FM"), "NFM", "")), "")</f>
        <v>FM</v>
      </c>
    </row>
    <row r="53">
      <c r="A53">
        <f t="shared" si="3"/>
        <v>18</v>
      </c>
      <c r="B53" s="31" t="str">
        <f>IF(C53&lt;&gt;"", 'ICS-217'!D55 , "")</f>
        <v>28H</v>
      </c>
      <c r="C53" s="110">
        <f>IF('ICS-217'!L55&lt;&gt;"FM","", IF(AND('ICS-217'!F55&gt;'Radio Config'!$C$2, 'ICS-217'!F55&lt;'Radio Config'!$D$2, 'Radio Config'!$F$2="y"), 'ICS-217'!F55, IF(AND('ICS-217'!F55&gt;'Radio Config'!$C$3, 'ICS-217'!F55&lt;'Radio Config'!$D$3, 'Radio Config'!$F$3="y"), 'ICS-217'!F55, IF(AND('ICS-217'!F55&gt;'Radio Config'!$C$4, 'ICS-217'!F55&lt;'Radio Config'!$D$4, 'Radio Config'!$F$4="y"), 'ICS-217'!F55, IF(AND('ICS-217'!F55&gt;'Radio Config'!$C$5, 'ICS-217'!F55&lt;'Radio Config'!$D$5, 'Radio Config'!$F$5="y"), 'ICS-217'!F55, IF(AND('ICS-217'!F55&gt;'Radio Config'!$C$6, 'ICS-217'!F55&lt;'Radio Config'!$D$6, 'Radio Config'!$F$6="y"), 'ICS-217'!F55, IF(AND('ICS-217'!F55&gt;'Radio Config'!$C$7, 'ICS-217'!F55&lt;'Radio Config'!$D$7, 'Radio Config'!$F$7="y"), 'ICS-217'!F55, IF(AND('ICS-217'!F55&gt;'Radio Config'!$C$8, 'ICS-217'!F55&lt;'Radio Config'!$D$8, 'Radio Config'!$F$8="y"), 'ICS-217'!F55, ""))))))))</f>
        <v>444.625</v>
      </c>
      <c r="D53" t="str">
        <f>IF(C53&lt;&gt;"", IF('ICS-217'!$F55='ICS-217'!$I55, "", IF('ICS-217'!$F55&gt;'ICS-217'!$I55, "-", IF('ICS-217'!$F55&lt;'ICS-217'!$I55, "+", "error"))), "")</f>
        <v>+</v>
      </c>
      <c r="E53" s="111">
        <f>IF('ICS-217'!L55&lt;&gt;"FM","", IF(AND('ICS-217'!F55&gt;'Radio Config'!$C$2, 'ICS-217'!F55&lt;'Radio Config'!$D$2, 'Radio Config'!$F$2="y"), ABS('ICS-217'!F55-'ICS-217'!I55), IF(AND('ICS-217'!F55&gt;'Radio Config'!$C$3, 'ICS-217'!F55&lt;'Radio Config'!$D$3, 'Radio Config'!$F$3="y"), ABS('ICS-217'!F55-'ICS-217'!I55), IF(AND('ICS-217'!F55&gt;'Radio Config'!$C$4, 'ICS-217'!F55&lt;'Radio Config'!$D$4, 'Radio Config'!$F$4="y"), ABS('ICS-217'!F55-'ICS-217'!I55), IF(AND('ICS-217'!F55&gt;'Radio Config'!$C$5, 'ICS-217'!F55&lt;'Radio Config'!$D$5, 'Radio Config'!$F$5="y"), ABS('ICS-217'!F55-'ICS-217'!I55), IF(AND('ICS-217'!F55&gt;'Radio Config'!$C$6, 'ICS-217'!F55&lt;'Radio Config'!$D$6, 'Radio Config'!$F$6="y"), ABS('ICS-217'!F55-'ICS-217'!I55), IF(AND('ICS-217'!F55&gt;'Radio Config'!$C$7, 'ICS-217'!F55&lt;'Radio Config'!$D$7, 'Radio Config'!$F$7="y"), ABS('ICS-217'!F55-'ICS-217'!I55), IF(AND('ICS-217'!F55&gt;'Radio Config'!$C$8, 'ICS-217'!F55&lt;'Radio Config'!$D$8, 'Radio Config'!$F$8="y"), ABS('ICS-217'!F55-'ICS-217'!I55), ""))))))))</f>
        <v>5</v>
      </c>
      <c r="F53" t="str">
        <f>IF(C53&lt;&gt;"", IF(AND('ICS-217'!H55&lt;&gt;"", 'ICS-217'!K55&lt;&gt;""), "TSQL", IF('ICS-217'!K55&lt;&gt;"", "Tone", "")), "")</f>
        <v>Tone</v>
      </c>
      <c r="G53" s="112">
        <f>IF(C53&lt;&gt;"", IF('ICS-217'!K55&lt;&gt;"", 'ICS-217'!K55, 88.5) , "")</f>
        <v>131.8</v>
      </c>
      <c r="H53" s="112">
        <f>IF(C53&lt;&gt;"", IF('ICS-217'!K55&lt;&gt;"", 'ICS-217'!K55, G53) , "")</f>
        <v>131.8</v>
      </c>
      <c r="I53" t="str">
        <f t="shared" si="1"/>
        <v>023</v>
      </c>
      <c r="J53" t="str">
        <f t="shared" si="2"/>
        <v>NN</v>
      </c>
      <c r="K53" t="str">
        <f>IF(C53&lt;&gt;"", IF(AND('ICS-217'!G55="W",'ICS-217'!L55="FM"), "FM", IF(AND('ICS-217'!G55="N",'ICS-217'!L55="FM"), "NFM", "")), "")</f>
        <v>FM</v>
      </c>
    </row>
    <row r="54">
      <c r="A54">
        <f t="shared" si="3"/>
        <v>19</v>
      </c>
      <c r="B54" s="31" t="str">
        <f>IF(C54&lt;&gt;"", 'ICS-217'!D56 , "")</f>
        <v>28I</v>
      </c>
      <c r="C54" s="110">
        <f>IF('ICS-217'!L56&lt;&gt;"FM","", IF(AND('ICS-217'!F56&gt;'Radio Config'!$C$2, 'ICS-217'!F56&lt;'Radio Config'!$D$2, 'Radio Config'!$F$2="y"), 'ICS-217'!F56, IF(AND('ICS-217'!F56&gt;'Radio Config'!$C$3, 'ICS-217'!F56&lt;'Radio Config'!$D$3, 'Radio Config'!$F$3="y"), 'ICS-217'!F56, IF(AND('ICS-217'!F56&gt;'Radio Config'!$C$4, 'ICS-217'!F56&lt;'Radio Config'!$D$4, 'Radio Config'!$F$4="y"), 'ICS-217'!F56, IF(AND('ICS-217'!F56&gt;'Radio Config'!$C$5, 'ICS-217'!F56&lt;'Radio Config'!$D$5, 'Radio Config'!$F$5="y"), 'ICS-217'!F56, IF(AND('ICS-217'!F56&gt;'Radio Config'!$C$6, 'ICS-217'!F56&lt;'Radio Config'!$D$6, 'Radio Config'!$F$6="y"), 'ICS-217'!F56, IF(AND('ICS-217'!F56&gt;'Radio Config'!$C$7, 'ICS-217'!F56&lt;'Radio Config'!$D$7, 'Radio Config'!$F$7="y"), 'ICS-217'!F56, IF(AND('ICS-217'!F56&gt;'Radio Config'!$C$8, 'ICS-217'!F56&lt;'Radio Config'!$D$8, 'Radio Config'!$F$8="y"), 'ICS-217'!F56, ""))))))))</f>
        <v>442.25</v>
      </c>
      <c r="D54" t="str">
        <f>IF(C54&lt;&gt;"", IF('ICS-217'!$F56='ICS-217'!$I56, "", IF('ICS-217'!$F56&gt;'ICS-217'!$I56, "-", IF('ICS-217'!$F56&lt;'ICS-217'!$I56, "+", "error"))), "")</f>
        <v>+</v>
      </c>
      <c r="E54" s="111">
        <f>IF('ICS-217'!L56&lt;&gt;"FM","", IF(AND('ICS-217'!F56&gt;'Radio Config'!$C$2, 'ICS-217'!F56&lt;'Radio Config'!$D$2, 'Radio Config'!$F$2="y"), ABS('ICS-217'!F56-'ICS-217'!I56), IF(AND('ICS-217'!F56&gt;'Radio Config'!$C$3, 'ICS-217'!F56&lt;'Radio Config'!$D$3, 'Radio Config'!$F$3="y"), ABS('ICS-217'!F56-'ICS-217'!I56), IF(AND('ICS-217'!F56&gt;'Radio Config'!$C$4, 'ICS-217'!F56&lt;'Radio Config'!$D$4, 'Radio Config'!$F$4="y"), ABS('ICS-217'!F56-'ICS-217'!I56), IF(AND('ICS-217'!F56&gt;'Radio Config'!$C$5, 'ICS-217'!F56&lt;'Radio Config'!$D$5, 'Radio Config'!$F$5="y"), ABS('ICS-217'!F56-'ICS-217'!I56), IF(AND('ICS-217'!F56&gt;'Radio Config'!$C$6, 'ICS-217'!F56&lt;'Radio Config'!$D$6, 'Radio Config'!$F$6="y"), ABS('ICS-217'!F56-'ICS-217'!I56), IF(AND('ICS-217'!F56&gt;'Radio Config'!$C$7, 'ICS-217'!F56&lt;'Radio Config'!$D$7, 'Radio Config'!$F$7="y"), ABS('ICS-217'!F56-'ICS-217'!I56), IF(AND('ICS-217'!F56&gt;'Radio Config'!$C$8, 'ICS-217'!F56&lt;'Radio Config'!$D$8, 'Radio Config'!$F$8="y"), ABS('ICS-217'!F56-'ICS-217'!I56), ""))))))))</f>
        <v>5</v>
      </c>
      <c r="F54" t="str">
        <f>IF(C54&lt;&gt;"", IF(AND('ICS-217'!H56&lt;&gt;"", 'ICS-217'!K56&lt;&gt;""), "TSQL", IF('ICS-217'!K56&lt;&gt;"", "Tone", "")), "")</f>
        <v>Tone</v>
      </c>
      <c r="G54" s="112">
        <f>IF(C54&lt;&gt;"", IF('ICS-217'!K56&lt;&gt;"", 'ICS-217'!K56, 88.5) , "")</f>
        <v>131.8</v>
      </c>
      <c r="H54" s="112">
        <f>IF(C54&lt;&gt;"", IF('ICS-217'!K56&lt;&gt;"", 'ICS-217'!K56, G54) , "")</f>
        <v>131.8</v>
      </c>
      <c r="I54" t="str">
        <f t="shared" si="1"/>
        <v>023</v>
      </c>
      <c r="J54" t="str">
        <f t="shared" si="2"/>
        <v>NN</v>
      </c>
      <c r="K54" t="str">
        <f>IF(C54&lt;&gt;"", IF(AND('ICS-217'!G56="W",'ICS-217'!L56="FM"), "FM", IF(AND('ICS-217'!G56="N",'ICS-217'!L56="FM"), "NFM", "")), "")</f>
        <v>FM</v>
      </c>
    </row>
    <row r="55">
      <c r="A55" t="str">
        <f t="shared" si="3"/>
        <v/>
      </c>
      <c r="B55" s="31" t="str">
        <f>IF(C55&lt;&gt;"", 'ICS-217'!D57 , "")</f>
        <v/>
      </c>
      <c r="C55" s="110" t="str">
        <f>IF('ICS-217'!L57&lt;&gt;"FM","", IF(AND('ICS-217'!F57&gt;'Radio Config'!$C$2, 'ICS-217'!F57&lt;'Radio Config'!$D$2, 'Radio Config'!$F$2="y"), 'ICS-217'!F57, IF(AND('ICS-217'!F57&gt;'Radio Config'!$C$3, 'ICS-217'!F57&lt;'Radio Config'!$D$3, 'Radio Config'!$F$3="y"), 'ICS-217'!F57, IF(AND('ICS-217'!F57&gt;'Radio Config'!$C$4, 'ICS-217'!F57&lt;'Radio Config'!$D$4, 'Radio Config'!$F$4="y"), 'ICS-217'!F57, IF(AND('ICS-217'!F57&gt;'Radio Config'!$C$5, 'ICS-217'!F57&lt;'Radio Config'!$D$5, 'Radio Config'!$F$5="y"), 'ICS-217'!F57, IF(AND('ICS-217'!F57&gt;'Radio Config'!$C$6, 'ICS-217'!F57&lt;'Radio Config'!$D$6, 'Radio Config'!$F$6="y"), 'ICS-217'!F57, IF(AND('ICS-217'!F57&gt;'Radio Config'!$C$7, 'ICS-217'!F57&lt;'Radio Config'!$D$7, 'Radio Config'!$F$7="y"), 'ICS-217'!F57, IF(AND('ICS-217'!F57&gt;'Radio Config'!$C$8, 'ICS-217'!F57&lt;'Radio Config'!$D$8, 'Radio Config'!$F$8="y"), 'ICS-217'!F57, ""))))))))</f>
        <v/>
      </c>
      <c r="D55" t="str">
        <f>IF(C55&lt;&gt;"", IF('ICS-217'!$F57='ICS-217'!$I57, "", IF('ICS-217'!$F57&gt;'ICS-217'!$I57, "-", IF('ICS-217'!$F57&lt;'ICS-217'!$I57, "+", "error"))), "")</f>
        <v/>
      </c>
      <c r="E55" s="111" t="str">
        <f>IF('ICS-217'!L57&lt;&gt;"FM","", IF(AND('ICS-217'!F57&gt;'Radio Config'!$C$2, 'ICS-217'!F57&lt;'Radio Config'!$D$2, 'Radio Config'!$F$2="y"), ABS('ICS-217'!F57-'ICS-217'!I57), IF(AND('ICS-217'!F57&gt;'Radio Config'!$C$3, 'ICS-217'!F57&lt;'Radio Config'!$D$3, 'Radio Config'!$F$3="y"), ABS('ICS-217'!F57-'ICS-217'!I57), IF(AND('ICS-217'!F57&gt;'Radio Config'!$C$4, 'ICS-217'!F57&lt;'Radio Config'!$D$4, 'Radio Config'!$F$4="y"), ABS('ICS-217'!F57-'ICS-217'!I57), IF(AND('ICS-217'!F57&gt;'Radio Config'!$C$5, 'ICS-217'!F57&lt;'Radio Config'!$D$5, 'Radio Config'!$F$5="y"), ABS('ICS-217'!F57-'ICS-217'!I57), IF(AND('ICS-217'!F57&gt;'Radio Config'!$C$6, 'ICS-217'!F57&lt;'Radio Config'!$D$6, 'Radio Config'!$F$6="y"), ABS('ICS-217'!F57-'ICS-217'!I57), IF(AND('ICS-217'!F57&gt;'Radio Config'!$C$7, 'ICS-217'!F57&lt;'Radio Config'!$D$7, 'Radio Config'!$F$7="y"), ABS('ICS-217'!F57-'ICS-217'!I57), IF(AND('ICS-217'!F57&gt;'Radio Config'!$C$8, 'ICS-217'!F57&lt;'Radio Config'!$D$8, 'Radio Config'!$F$8="y"), ABS('ICS-217'!F57-'ICS-217'!I57), ""))))))))</f>
        <v/>
      </c>
      <c r="F55" t="str">
        <f>IF(C55&lt;&gt;"", IF(AND('ICS-217'!H57&lt;&gt;"", 'ICS-217'!K57&lt;&gt;""), "TSQL", IF('ICS-217'!K57&lt;&gt;"", "Tone", "")), "")</f>
        <v/>
      </c>
      <c r="G55" s="112" t="str">
        <f>IF(C55&lt;&gt;"", IF('ICS-217'!K57&lt;&gt;"", 'ICS-217'!K57, 88.5) , "")</f>
        <v/>
      </c>
      <c r="H55" s="100" t="str">
        <f>IF(C55&lt;&gt;"", IF('ICS-217'!K57&lt;&gt;"", 'ICS-217'!K57, G55) , "")</f>
        <v/>
      </c>
      <c r="I55" t="str">
        <f t="shared" si="1"/>
        <v/>
      </c>
      <c r="J55" t="str">
        <f t="shared" si="2"/>
        <v/>
      </c>
      <c r="K55" t="str">
        <f>IF(C55&lt;&gt;"", IF(AND('ICS-217'!G57="W",'ICS-217'!L57="FM"), "FM", IF(AND('ICS-217'!G57="N",'ICS-217'!L57="FM"), "NFM", "")), "")</f>
        <v/>
      </c>
    </row>
    <row r="56">
      <c r="A56">
        <f t="shared" si="3"/>
        <v>20</v>
      </c>
      <c r="B56" s="31" t="str">
        <f>IF(C56&lt;&gt;"", 'ICS-217'!D58 , "")</f>
        <v>28K</v>
      </c>
      <c r="C56" s="110">
        <f>IF('ICS-217'!L58&lt;&gt;"FM","", IF(AND('ICS-217'!F58&gt;'Radio Config'!$C$2, 'ICS-217'!F58&lt;'Radio Config'!$D$2, 'Radio Config'!$F$2="y"), 'ICS-217'!F58, IF(AND('ICS-217'!F58&gt;'Radio Config'!$C$3, 'ICS-217'!F58&lt;'Radio Config'!$D$3, 'Radio Config'!$F$3="y"), 'ICS-217'!F58, IF(AND('ICS-217'!F58&gt;'Radio Config'!$C$4, 'ICS-217'!F58&lt;'Radio Config'!$D$4, 'Radio Config'!$F$4="y"), 'ICS-217'!F58, IF(AND('ICS-217'!F58&gt;'Radio Config'!$C$5, 'ICS-217'!F58&lt;'Radio Config'!$D$5, 'Radio Config'!$F$5="y"), 'ICS-217'!F58, IF(AND('ICS-217'!F58&gt;'Radio Config'!$C$6, 'ICS-217'!F58&lt;'Radio Config'!$D$6, 'Radio Config'!$F$6="y"), 'ICS-217'!F58, IF(AND('ICS-217'!F58&gt;'Radio Config'!$C$7, 'ICS-217'!F58&lt;'Radio Config'!$D$7, 'Radio Config'!$F$7="y"), 'ICS-217'!F58, IF(AND('ICS-217'!F58&gt;'Radio Config'!$C$8, 'ICS-217'!F58&lt;'Radio Config'!$D$8, 'Radio Config'!$F$8="y"), 'ICS-217'!F58, ""))))))))</f>
        <v>444.975</v>
      </c>
      <c r="D56" t="str">
        <f>IF(C56&lt;&gt;"", IF('ICS-217'!$F58='ICS-217'!$I58, "", IF('ICS-217'!$F58&gt;'ICS-217'!$I58, "-", IF('ICS-217'!$F58&lt;'ICS-217'!$I58, "+", "error"))), "")</f>
        <v>+</v>
      </c>
      <c r="E56" s="111">
        <f>IF('ICS-217'!L58&lt;&gt;"FM","", IF(AND('ICS-217'!F58&gt;'Radio Config'!$C$2, 'ICS-217'!F58&lt;'Radio Config'!$D$2, 'Radio Config'!$F$2="y"), ABS('ICS-217'!F58-'ICS-217'!I58), IF(AND('ICS-217'!F58&gt;'Radio Config'!$C$3, 'ICS-217'!F58&lt;'Radio Config'!$D$3, 'Radio Config'!$F$3="y"), ABS('ICS-217'!F58-'ICS-217'!I58), IF(AND('ICS-217'!F58&gt;'Radio Config'!$C$4, 'ICS-217'!F58&lt;'Radio Config'!$D$4, 'Radio Config'!$F$4="y"), ABS('ICS-217'!F58-'ICS-217'!I58), IF(AND('ICS-217'!F58&gt;'Radio Config'!$C$5, 'ICS-217'!F58&lt;'Radio Config'!$D$5, 'Radio Config'!$F$5="y"), ABS('ICS-217'!F58-'ICS-217'!I58), IF(AND('ICS-217'!F58&gt;'Radio Config'!$C$6, 'ICS-217'!F58&lt;'Radio Config'!$D$6, 'Radio Config'!$F$6="y"), ABS('ICS-217'!F58-'ICS-217'!I58), IF(AND('ICS-217'!F58&gt;'Radio Config'!$C$7, 'ICS-217'!F58&lt;'Radio Config'!$D$7, 'Radio Config'!$F$7="y"), ABS('ICS-217'!F58-'ICS-217'!I58), IF(AND('ICS-217'!F58&gt;'Radio Config'!$C$8, 'ICS-217'!F58&lt;'Radio Config'!$D$8, 'Radio Config'!$F$8="y"), ABS('ICS-217'!F58-'ICS-217'!I58), ""))))))))</f>
        <v>5</v>
      </c>
      <c r="F56" t="str">
        <f>IF(C56&lt;&gt;"", IF(AND('ICS-217'!H58&lt;&gt;"", 'ICS-217'!K58&lt;&gt;""), "TSQL", IF('ICS-217'!K58&lt;&gt;"", "Tone", "")), "")</f>
        <v>Tone</v>
      </c>
      <c r="G56" s="112" t="str">
        <f>IF(C56&lt;&gt;"", IF('ICS-217'!K58&lt;&gt;"", 'ICS-217'!K58, 88.5) , "")</f>
        <v>D251</v>
      </c>
      <c r="H56" s="112" t="str">
        <f>IF(C56&lt;&gt;"", IF('ICS-217'!K58&lt;&gt;"", 'ICS-217'!K58, G56) , "")</f>
        <v>D251</v>
      </c>
      <c r="I56" t="str">
        <f t="shared" si="1"/>
        <v>023</v>
      </c>
      <c r="J56" t="str">
        <f t="shared" si="2"/>
        <v>NN</v>
      </c>
      <c r="K56" t="str">
        <f>IF(C56&lt;&gt;"", IF(AND('ICS-217'!G58="W",'ICS-217'!L58="FM"), "FM", IF(AND('ICS-217'!G58="N",'ICS-217'!L58="FM"), "NFM", "")), "")</f>
        <v>FM</v>
      </c>
    </row>
    <row r="57">
      <c r="A57" t="str">
        <f t="shared" si="3"/>
        <v/>
      </c>
      <c r="B57" s="31" t="str">
        <f>IF(C57&lt;&gt;"", 'ICS-217'!D62 , "")</f>
        <v/>
      </c>
      <c r="C57" s="110" t="str">
        <f>IF('ICS-217'!L62&lt;&gt;"FM","", IF(AND('ICS-217'!F62&gt;'Radio Config'!$C$2, 'ICS-217'!F62&lt;'Radio Config'!$D$2, 'Radio Config'!$F$2="y"), 'ICS-217'!F62, IF(AND('ICS-217'!F62&gt;'Radio Config'!$C$3, 'ICS-217'!F62&lt;'Radio Config'!$D$3, 'Radio Config'!$F$3="y"), 'ICS-217'!F62, IF(AND('ICS-217'!F62&gt;'Radio Config'!$C$4, 'ICS-217'!F62&lt;'Radio Config'!$D$4, 'Radio Config'!$F$4="y"), 'ICS-217'!F62, IF(AND('ICS-217'!F62&gt;'Radio Config'!$C$5, 'ICS-217'!F62&lt;'Radio Config'!$D$5, 'Radio Config'!$F$5="y"), 'ICS-217'!F62, IF(AND('ICS-217'!F62&gt;'Radio Config'!$C$6, 'ICS-217'!F62&lt;'Radio Config'!$D$6, 'Radio Config'!$F$6="y"), 'ICS-217'!F62, IF(AND('ICS-217'!F62&gt;'Radio Config'!$C$7, 'ICS-217'!F62&lt;'Radio Config'!$D$7, 'Radio Config'!$F$7="y"), 'ICS-217'!F62, IF(AND('ICS-217'!F62&gt;'Radio Config'!$C$8, 'ICS-217'!F62&lt;'Radio Config'!$D$8, 'Radio Config'!$F$8="y"), 'ICS-217'!F62, ""))))))))</f>
        <v/>
      </c>
      <c r="D57" t="str">
        <f>IF(C57&lt;&gt;"", IF('ICS-217'!$F62='ICS-217'!$I62, "", IF('ICS-217'!$F62&gt;'ICS-217'!$I62, "-", IF('ICS-217'!$F62&lt;'ICS-217'!$I62, "+", "error"))), "")</f>
        <v/>
      </c>
      <c r="E57" s="111" t="str">
        <f>IF('ICS-217'!L62&lt;&gt;"FM","", IF(AND('ICS-217'!F62&gt;'Radio Config'!$C$2, 'ICS-217'!F62&lt;'Radio Config'!$D$2, 'Radio Config'!$F$2="y"), ABS('ICS-217'!F62-'ICS-217'!I62), IF(AND('ICS-217'!F62&gt;'Radio Config'!$C$3, 'ICS-217'!F62&lt;'Radio Config'!$D$3, 'Radio Config'!$F$3="y"), ABS('ICS-217'!F62-'ICS-217'!I62), IF(AND('ICS-217'!F62&gt;'Radio Config'!$C$4, 'ICS-217'!F62&lt;'Radio Config'!$D$4, 'Radio Config'!$F$4="y"), ABS('ICS-217'!F62-'ICS-217'!I62), IF(AND('ICS-217'!F62&gt;'Radio Config'!$C$5, 'ICS-217'!F62&lt;'Radio Config'!$D$5, 'Radio Config'!$F$5="y"), ABS('ICS-217'!F62-'ICS-217'!I62), IF(AND('ICS-217'!F62&gt;'Radio Config'!$C$6, 'ICS-217'!F62&lt;'Radio Config'!$D$6, 'Radio Config'!$F$6="y"), ABS('ICS-217'!F62-'ICS-217'!I62), IF(AND('ICS-217'!F62&gt;'Radio Config'!$C$7, 'ICS-217'!F62&lt;'Radio Config'!$D$7, 'Radio Config'!$F$7="y"), ABS('ICS-217'!F62-'ICS-217'!I62), IF(AND('ICS-217'!F62&gt;'Radio Config'!$C$8, 'ICS-217'!F62&lt;'Radio Config'!$D$8, 'Radio Config'!$F$8="y"), ABS('ICS-217'!F62-'ICS-217'!I62), ""))))))))</f>
        <v/>
      </c>
      <c r="F57" t="str">
        <f>IF(C57&lt;&gt;"", IF(AND('ICS-217'!H62&lt;&gt;"", 'ICS-217'!K62&lt;&gt;""), "TSQL", IF('ICS-217'!K62&lt;&gt;"", "Tone", "")), "")</f>
        <v/>
      </c>
      <c r="G57" s="112" t="str">
        <f>IF(C57&lt;&gt;"", IF('ICS-217'!K62&lt;&gt;"", 'ICS-217'!K62, 88.5) , "")</f>
        <v/>
      </c>
      <c r="H57" s="100" t="str">
        <f>IF(C57&lt;&gt;"", IF('ICS-217'!K62&lt;&gt;"", 'ICS-217'!K62, G57) , "")</f>
        <v/>
      </c>
      <c r="I57" t="str">
        <f t="shared" si="1"/>
        <v/>
      </c>
      <c r="J57" t="str">
        <f t="shared" si="2"/>
        <v/>
      </c>
      <c r="K57" t="str">
        <f>IF(C57&lt;&gt;"", IF(AND('ICS-217'!G62="W",'ICS-217'!L62="FM"), "FM", IF(AND('ICS-217'!G62="N",'ICS-217'!L62="FM"), "NFM", "")), "")</f>
        <v/>
      </c>
    </row>
    <row r="58">
      <c r="A58" t="str">
        <f t="shared" si="3"/>
        <v/>
      </c>
      <c r="B58" s="31" t="str">
        <f>IF(C58&lt;&gt;"", 'ICS-217'!D65 , "")</f>
        <v/>
      </c>
      <c r="C58" s="110" t="str">
        <f>IF('ICS-217'!L65&lt;&gt;"FM","", IF(AND('ICS-217'!F65&gt;'Radio Config'!$C$2, 'ICS-217'!F65&lt;'Radio Config'!$D$2, 'Radio Config'!$F$2="y"), 'ICS-217'!F65, IF(AND('ICS-217'!F65&gt;'Radio Config'!$C$3, 'ICS-217'!F65&lt;'Radio Config'!$D$3, 'Radio Config'!$F$3="y"), 'ICS-217'!F65, IF(AND('ICS-217'!F65&gt;'Radio Config'!$C$4, 'ICS-217'!F65&lt;'Radio Config'!$D$4, 'Radio Config'!$F$4="y"), 'ICS-217'!F65, IF(AND('ICS-217'!F65&gt;'Radio Config'!$C$5, 'ICS-217'!F65&lt;'Radio Config'!$D$5, 'Radio Config'!$F$5="y"), 'ICS-217'!F65, IF(AND('ICS-217'!F65&gt;'Radio Config'!$C$6, 'ICS-217'!F65&lt;'Radio Config'!$D$6, 'Radio Config'!$F$6="y"), 'ICS-217'!F65, IF(AND('ICS-217'!F65&gt;'Radio Config'!$C$7, 'ICS-217'!F65&lt;'Radio Config'!$D$7, 'Radio Config'!$F$7="y"), 'ICS-217'!F65, IF(AND('ICS-217'!F65&gt;'Radio Config'!$C$8, 'ICS-217'!F65&lt;'Radio Config'!$D$8, 'Radio Config'!$F$8="y"), 'ICS-217'!F65, ""))))))))</f>
        <v/>
      </c>
      <c r="D58" t="str">
        <f>IF(C58&lt;&gt;"", IF('ICS-217'!$F65='ICS-217'!$I65, "", IF('ICS-217'!$F65&gt;'ICS-217'!$I65, "-", IF('ICS-217'!$F65&lt;'ICS-217'!$I65, "+", "error"))), "")</f>
        <v/>
      </c>
      <c r="E58" s="111" t="str">
        <f>IF('ICS-217'!L65&lt;&gt;"FM","", IF(AND('ICS-217'!F65&gt;'Radio Config'!$C$2, 'ICS-217'!F65&lt;'Radio Config'!$D$2, 'Radio Config'!$F$2="y"), ABS('ICS-217'!F65-'ICS-217'!I65), IF(AND('ICS-217'!F65&gt;'Radio Config'!$C$3, 'ICS-217'!F65&lt;'Radio Config'!$D$3, 'Radio Config'!$F$3="y"), ABS('ICS-217'!F65-'ICS-217'!I65), IF(AND('ICS-217'!F65&gt;'Radio Config'!$C$4, 'ICS-217'!F65&lt;'Radio Config'!$D$4, 'Radio Config'!$F$4="y"), ABS('ICS-217'!F65-'ICS-217'!I65), IF(AND('ICS-217'!F65&gt;'Radio Config'!$C$5, 'ICS-217'!F65&lt;'Radio Config'!$D$5, 'Radio Config'!$F$5="y"), ABS('ICS-217'!F65-'ICS-217'!I65), IF(AND('ICS-217'!F65&gt;'Radio Config'!$C$6, 'ICS-217'!F65&lt;'Radio Config'!$D$6, 'Radio Config'!$F$6="y"), ABS('ICS-217'!F65-'ICS-217'!I65), IF(AND('ICS-217'!F65&gt;'Radio Config'!$C$7, 'ICS-217'!F65&lt;'Radio Config'!$D$7, 'Radio Config'!$F$7="y"), ABS('ICS-217'!F65-'ICS-217'!I65), IF(AND('ICS-217'!F65&gt;'Radio Config'!$C$8, 'ICS-217'!F65&lt;'Radio Config'!$D$8, 'Radio Config'!$F$8="y"), ABS('ICS-217'!F65-'ICS-217'!I65), ""))))))))</f>
        <v/>
      </c>
      <c r="F58" t="str">
        <f>IF(C58&lt;&gt;"", IF(AND('ICS-217'!H65&lt;&gt;"", 'ICS-217'!K65&lt;&gt;""), "TSQL", IF('ICS-217'!K65&lt;&gt;"", "Tone", "")), "")</f>
        <v/>
      </c>
      <c r="G58" s="112" t="str">
        <f>IF(C58&lt;&gt;"", IF('ICS-217'!K65&lt;&gt;"", 'ICS-217'!K65, 88.5) , "")</f>
        <v/>
      </c>
      <c r="H58" s="100" t="str">
        <f>IF(C58&lt;&gt;"", IF('ICS-217'!K65&lt;&gt;"", 'ICS-217'!K65, G58) , "")</f>
        <v/>
      </c>
      <c r="I58" t="str">
        <f t="shared" si="1"/>
        <v/>
      </c>
      <c r="J58" t="str">
        <f t="shared" si="2"/>
        <v/>
      </c>
      <c r="K58" t="str">
        <f>IF(C58&lt;&gt;"", IF(AND('ICS-217'!G65="W",'ICS-217'!L65="FM"), "FM", IF(AND('ICS-217'!G65="N",'ICS-217'!L65="FM"), "NFM", "")), "")</f>
        <v/>
      </c>
    </row>
    <row r="59">
      <c r="A59" t="str">
        <f t="shared" si="3"/>
        <v/>
      </c>
      <c r="B59" s="31" t="str">
        <f>IF(C59&lt;&gt;"", 'ICS-217'!D66 , "")</f>
        <v/>
      </c>
      <c r="C59" s="110" t="str">
        <f>IF('ICS-217'!L66&lt;&gt;"FM","", IF(AND('ICS-217'!F66&gt;'Radio Config'!$C$2, 'ICS-217'!F66&lt;'Radio Config'!$D$2, 'Radio Config'!$F$2="y"), 'ICS-217'!F66, IF(AND('ICS-217'!F66&gt;'Radio Config'!$C$3, 'ICS-217'!F66&lt;'Radio Config'!$D$3, 'Radio Config'!$F$3="y"), 'ICS-217'!F66, IF(AND('ICS-217'!F66&gt;'Radio Config'!$C$4, 'ICS-217'!F66&lt;'Radio Config'!$D$4, 'Radio Config'!$F$4="y"), 'ICS-217'!F66, IF(AND('ICS-217'!F66&gt;'Radio Config'!$C$5, 'ICS-217'!F66&lt;'Radio Config'!$D$5, 'Radio Config'!$F$5="y"), 'ICS-217'!F66, IF(AND('ICS-217'!F66&gt;'Radio Config'!$C$6, 'ICS-217'!F66&lt;'Radio Config'!$D$6, 'Radio Config'!$F$6="y"), 'ICS-217'!F66, IF(AND('ICS-217'!F66&gt;'Radio Config'!$C$7, 'ICS-217'!F66&lt;'Radio Config'!$D$7, 'Radio Config'!$F$7="y"), 'ICS-217'!F66, IF(AND('ICS-217'!F66&gt;'Radio Config'!$C$8, 'ICS-217'!F66&lt;'Radio Config'!$D$8, 'Radio Config'!$F$8="y"), 'ICS-217'!F66, ""))))))))</f>
        <v/>
      </c>
      <c r="D59" t="str">
        <f>IF(C59&lt;&gt;"", IF('ICS-217'!$F66='ICS-217'!$I66, "", IF('ICS-217'!$F66&gt;'ICS-217'!$I66, "-", IF('ICS-217'!$F66&lt;'ICS-217'!$I66, "+", "error"))), "")</f>
        <v/>
      </c>
      <c r="E59" s="111" t="str">
        <f>IF('ICS-217'!L66&lt;&gt;"FM","", IF(AND('ICS-217'!F66&gt;'Radio Config'!$C$2, 'ICS-217'!F66&lt;'Radio Config'!$D$2, 'Radio Config'!$F$2="y"), ABS('ICS-217'!F66-'ICS-217'!I66), IF(AND('ICS-217'!F66&gt;'Radio Config'!$C$3, 'ICS-217'!F66&lt;'Radio Config'!$D$3, 'Radio Config'!$F$3="y"), ABS('ICS-217'!F66-'ICS-217'!I66), IF(AND('ICS-217'!F66&gt;'Radio Config'!$C$4, 'ICS-217'!F66&lt;'Radio Config'!$D$4, 'Radio Config'!$F$4="y"), ABS('ICS-217'!F66-'ICS-217'!I66), IF(AND('ICS-217'!F66&gt;'Radio Config'!$C$5, 'ICS-217'!F66&lt;'Radio Config'!$D$5, 'Radio Config'!$F$5="y"), ABS('ICS-217'!F66-'ICS-217'!I66), IF(AND('ICS-217'!F66&gt;'Radio Config'!$C$6, 'ICS-217'!F66&lt;'Radio Config'!$D$6, 'Radio Config'!$F$6="y"), ABS('ICS-217'!F66-'ICS-217'!I66), IF(AND('ICS-217'!F66&gt;'Radio Config'!$C$7, 'ICS-217'!F66&lt;'Radio Config'!$D$7, 'Radio Config'!$F$7="y"), ABS('ICS-217'!F66-'ICS-217'!I66), IF(AND('ICS-217'!F66&gt;'Radio Config'!$C$8, 'ICS-217'!F66&lt;'Radio Config'!$D$8, 'Radio Config'!$F$8="y"), ABS('ICS-217'!F66-'ICS-217'!I66), ""))))))))</f>
        <v/>
      </c>
      <c r="F59" t="str">
        <f>IF(C59&lt;&gt;"", IF(AND('ICS-217'!H66&lt;&gt;"", 'ICS-217'!K66&lt;&gt;""), "TSQL", IF('ICS-217'!K66&lt;&gt;"", "Tone", "")), "")</f>
        <v/>
      </c>
      <c r="G59" s="112" t="str">
        <f>IF(C59&lt;&gt;"", IF('ICS-217'!K66&lt;&gt;"", 'ICS-217'!K66, 88.5) , "")</f>
        <v/>
      </c>
      <c r="H59" s="100" t="str">
        <f>IF(C59&lt;&gt;"", IF('ICS-217'!K66&lt;&gt;"", 'ICS-217'!K66, G59) , "")</f>
        <v/>
      </c>
      <c r="I59" t="str">
        <f t="shared" si="1"/>
        <v/>
      </c>
      <c r="J59" t="str">
        <f t="shared" si="2"/>
        <v/>
      </c>
      <c r="K59" t="str">
        <f>IF(C59&lt;&gt;"", IF(AND('ICS-217'!G66="W",'ICS-217'!L66="FM"), "FM", IF(AND('ICS-217'!G66="N",'ICS-217'!L66="FM"), "NFM", "")), "")</f>
        <v/>
      </c>
    </row>
    <row r="60">
      <c r="A60" t="str">
        <f t="shared" si="3"/>
        <v/>
      </c>
      <c r="B60" s="31" t="str">
        <f>IF(C60&lt;&gt;"", 'ICS-217'!D67 , "")</f>
        <v/>
      </c>
      <c r="C60" s="110" t="str">
        <f>IF('ICS-217'!L67&lt;&gt;"FM","", IF(AND('ICS-217'!F67&gt;'Radio Config'!$C$2, 'ICS-217'!F67&lt;'Radio Config'!$D$2, 'Radio Config'!$F$2="y"), 'ICS-217'!F67, IF(AND('ICS-217'!F67&gt;'Radio Config'!$C$3, 'ICS-217'!F67&lt;'Radio Config'!$D$3, 'Radio Config'!$F$3="y"), 'ICS-217'!F67, IF(AND('ICS-217'!F67&gt;'Radio Config'!$C$4, 'ICS-217'!F67&lt;'Radio Config'!$D$4, 'Radio Config'!$F$4="y"), 'ICS-217'!F67, IF(AND('ICS-217'!F67&gt;'Radio Config'!$C$5, 'ICS-217'!F67&lt;'Radio Config'!$D$5, 'Radio Config'!$F$5="y"), 'ICS-217'!F67, IF(AND('ICS-217'!F67&gt;'Radio Config'!$C$6, 'ICS-217'!F67&lt;'Radio Config'!$D$6, 'Radio Config'!$F$6="y"), 'ICS-217'!F67, IF(AND('ICS-217'!F67&gt;'Radio Config'!$C$7, 'ICS-217'!F67&lt;'Radio Config'!$D$7, 'Radio Config'!$F$7="y"), 'ICS-217'!F67, IF(AND('ICS-217'!F67&gt;'Radio Config'!$C$8, 'ICS-217'!F67&lt;'Radio Config'!$D$8, 'Radio Config'!$F$8="y"), 'ICS-217'!F67, ""))))))))</f>
        <v/>
      </c>
      <c r="D60" t="str">
        <f>IF(C60&lt;&gt;"", IF('ICS-217'!$F67='ICS-217'!$I67, "", IF('ICS-217'!$F67&gt;'ICS-217'!$I67, "-", IF('ICS-217'!$F67&lt;'ICS-217'!$I67, "+", "error"))), "")</f>
        <v/>
      </c>
      <c r="E60" s="111" t="str">
        <f>IF('ICS-217'!L67&lt;&gt;"FM","", IF(AND('ICS-217'!F67&gt;'Radio Config'!$C$2, 'ICS-217'!F67&lt;'Radio Config'!$D$2, 'Radio Config'!$F$2="y"), ABS('ICS-217'!F67-'ICS-217'!I67), IF(AND('ICS-217'!F67&gt;'Radio Config'!$C$3, 'ICS-217'!F67&lt;'Radio Config'!$D$3, 'Radio Config'!$F$3="y"), ABS('ICS-217'!F67-'ICS-217'!I67), IF(AND('ICS-217'!F67&gt;'Radio Config'!$C$4, 'ICS-217'!F67&lt;'Radio Config'!$D$4, 'Radio Config'!$F$4="y"), ABS('ICS-217'!F67-'ICS-217'!I67), IF(AND('ICS-217'!F67&gt;'Radio Config'!$C$5, 'ICS-217'!F67&lt;'Radio Config'!$D$5, 'Radio Config'!$F$5="y"), ABS('ICS-217'!F67-'ICS-217'!I67), IF(AND('ICS-217'!F67&gt;'Radio Config'!$C$6, 'ICS-217'!F67&lt;'Radio Config'!$D$6, 'Radio Config'!$F$6="y"), ABS('ICS-217'!F67-'ICS-217'!I67), IF(AND('ICS-217'!F67&gt;'Radio Config'!$C$7, 'ICS-217'!F67&lt;'Radio Config'!$D$7, 'Radio Config'!$F$7="y"), ABS('ICS-217'!F67-'ICS-217'!I67), IF(AND('ICS-217'!F67&gt;'Radio Config'!$C$8, 'ICS-217'!F67&lt;'Radio Config'!$D$8, 'Radio Config'!$F$8="y"), ABS('ICS-217'!F67-'ICS-217'!I67), ""))))))))</f>
        <v/>
      </c>
      <c r="F60" t="str">
        <f>IF(C60&lt;&gt;"", IF(AND('ICS-217'!H67&lt;&gt;"", 'ICS-217'!K67&lt;&gt;""), "TSQL", IF('ICS-217'!K67&lt;&gt;"", "Tone", "")), "")</f>
        <v/>
      </c>
      <c r="G60" s="112" t="str">
        <f>IF(C60&lt;&gt;"", IF('ICS-217'!K67&lt;&gt;"", 'ICS-217'!K67, 88.5) , "")</f>
        <v/>
      </c>
      <c r="H60" s="100" t="str">
        <f>IF(C60&lt;&gt;"", IF('ICS-217'!K67&lt;&gt;"", 'ICS-217'!K67, G60) , "")</f>
        <v/>
      </c>
      <c r="I60" t="str">
        <f t="shared" si="1"/>
        <v/>
      </c>
      <c r="J60" t="str">
        <f t="shared" si="2"/>
        <v/>
      </c>
      <c r="K60" t="str">
        <f>IF(C60&lt;&gt;"", IF(AND('ICS-217'!G67="W",'ICS-217'!L67="FM"), "FM", IF(AND('ICS-217'!G67="N",'ICS-217'!L67="FM"), "NFM", "")), "")</f>
        <v/>
      </c>
    </row>
    <row r="61">
      <c r="A61" t="str">
        <f t="shared" si="3"/>
        <v/>
      </c>
      <c r="B61" s="31" t="str">
        <f>IF(C61&lt;&gt;"", 'ICS-217'!D68 , "")</f>
        <v/>
      </c>
      <c r="C61" s="110" t="str">
        <f>IF('ICS-217'!L68&lt;&gt;"FM","", IF(AND('ICS-217'!F68&gt;'Radio Config'!$C$2, 'ICS-217'!F68&lt;'Radio Config'!$D$2, 'Radio Config'!$F$2="y"), 'ICS-217'!F68, IF(AND('ICS-217'!F68&gt;'Radio Config'!$C$3, 'ICS-217'!F68&lt;'Radio Config'!$D$3, 'Radio Config'!$F$3="y"), 'ICS-217'!F68, IF(AND('ICS-217'!F68&gt;'Radio Config'!$C$4, 'ICS-217'!F68&lt;'Radio Config'!$D$4, 'Radio Config'!$F$4="y"), 'ICS-217'!F68, IF(AND('ICS-217'!F68&gt;'Radio Config'!$C$5, 'ICS-217'!F68&lt;'Radio Config'!$D$5, 'Radio Config'!$F$5="y"), 'ICS-217'!F68, IF(AND('ICS-217'!F68&gt;'Radio Config'!$C$6, 'ICS-217'!F68&lt;'Radio Config'!$D$6, 'Radio Config'!$F$6="y"), 'ICS-217'!F68, IF(AND('ICS-217'!F68&gt;'Radio Config'!$C$7, 'ICS-217'!F68&lt;'Radio Config'!$D$7, 'Radio Config'!$F$7="y"), 'ICS-217'!F68, IF(AND('ICS-217'!F68&gt;'Radio Config'!$C$8, 'ICS-217'!F68&lt;'Radio Config'!$D$8, 'Radio Config'!$F$8="y"), 'ICS-217'!F68, ""))))))))</f>
        <v/>
      </c>
      <c r="D61" t="str">
        <f>IF(C61&lt;&gt;"", IF('ICS-217'!$F68='ICS-217'!$I68, "", IF('ICS-217'!$F68&gt;'ICS-217'!$I68, "-", IF('ICS-217'!$F68&lt;'ICS-217'!$I68, "+", "error"))), "")</f>
        <v/>
      </c>
      <c r="E61" s="111" t="str">
        <f>IF('ICS-217'!L68&lt;&gt;"FM","", IF(AND('ICS-217'!F68&gt;'Radio Config'!$C$2, 'ICS-217'!F68&lt;'Radio Config'!$D$2, 'Radio Config'!$F$2="y"), ABS('ICS-217'!F68-'ICS-217'!I68), IF(AND('ICS-217'!F68&gt;'Radio Config'!$C$3, 'ICS-217'!F68&lt;'Radio Config'!$D$3, 'Radio Config'!$F$3="y"), ABS('ICS-217'!F68-'ICS-217'!I68), IF(AND('ICS-217'!F68&gt;'Radio Config'!$C$4, 'ICS-217'!F68&lt;'Radio Config'!$D$4, 'Radio Config'!$F$4="y"), ABS('ICS-217'!F68-'ICS-217'!I68), IF(AND('ICS-217'!F68&gt;'Radio Config'!$C$5, 'ICS-217'!F68&lt;'Radio Config'!$D$5, 'Radio Config'!$F$5="y"), ABS('ICS-217'!F68-'ICS-217'!I68), IF(AND('ICS-217'!F68&gt;'Radio Config'!$C$6, 'ICS-217'!F68&lt;'Radio Config'!$D$6, 'Radio Config'!$F$6="y"), ABS('ICS-217'!F68-'ICS-217'!I68), IF(AND('ICS-217'!F68&gt;'Radio Config'!$C$7, 'ICS-217'!F68&lt;'Radio Config'!$D$7, 'Radio Config'!$F$7="y"), ABS('ICS-217'!F68-'ICS-217'!I68), IF(AND('ICS-217'!F68&gt;'Radio Config'!$C$8, 'ICS-217'!F68&lt;'Radio Config'!$D$8, 'Radio Config'!$F$8="y"), ABS('ICS-217'!F68-'ICS-217'!I68), ""))))))))</f>
        <v/>
      </c>
      <c r="F61" t="str">
        <f>IF(C61&lt;&gt;"", IF(AND('ICS-217'!H68&lt;&gt;"", 'ICS-217'!K68&lt;&gt;""), "TSQL", IF('ICS-217'!K68&lt;&gt;"", "Tone", "")), "")</f>
        <v/>
      </c>
      <c r="G61" s="112" t="str">
        <f>IF(C61&lt;&gt;"", IF('ICS-217'!K68&lt;&gt;"", 'ICS-217'!K68, 88.5) , "")</f>
        <v/>
      </c>
      <c r="H61" s="100" t="str">
        <f>IF(C61&lt;&gt;"", IF('ICS-217'!K68&lt;&gt;"", 'ICS-217'!K68, G61) , "")</f>
        <v/>
      </c>
      <c r="I61" t="str">
        <f t="shared" si="1"/>
        <v/>
      </c>
      <c r="J61" t="str">
        <f t="shared" si="2"/>
        <v/>
      </c>
      <c r="K61" t="str">
        <f>IF(C61&lt;&gt;"", IF(AND('ICS-217'!G68="W",'ICS-217'!L68="FM"), "FM", IF(AND('ICS-217'!G68="N",'ICS-217'!L68="FM"), "NFM", "")), "")</f>
        <v/>
      </c>
    </row>
    <row r="62">
      <c r="A62" t="str">
        <f t="shared" si="3"/>
        <v/>
      </c>
      <c r="B62" s="31" t="str">
        <f>IF(C62&lt;&gt;"", 'ICS-217'!D69 , "")</f>
        <v/>
      </c>
      <c r="C62" s="110" t="str">
        <f>IF('ICS-217'!L69&lt;&gt;"FM","", IF(AND('ICS-217'!F69&gt;'Radio Config'!$C$2, 'ICS-217'!F69&lt;'Radio Config'!$D$2, 'Radio Config'!$F$2="y"), 'ICS-217'!F69, IF(AND('ICS-217'!F69&gt;'Radio Config'!$C$3, 'ICS-217'!F69&lt;'Radio Config'!$D$3, 'Radio Config'!$F$3="y"), 'ICS-217'!F69, IF(AND('ICS-217'!F69&gt;'Radio Config'!$C$4, 'ICS-217'!F69&lt;'Radio Config'!$D$4, 'Radio Config'!$F$4="y"), 'ICS-217'!F69, IF(AND('ICS-217'!F69&gt;'Radio Config'!$C$5, 'ICS-217'!F69&lt;'Radio Config'!$D$5, 'Radio Config'!$F$5="y"), 'ICS-217'!F69, IF(AND('ICS-217'!F69&gt;'Radio Config'!$C$6, 'ICS-217'!F69&lt;'Radio Config'!$D$6, 'Radio Config'!$F$6="y"), 'ICS-217'!F69, IF(AND('ICS-217'!F69&gt;'Radio Config'!$C$7, 'ICS-217'!F69&lt;'Radio Config'!$D$7, 'Radio Config'!$F$7="y"), 'ICS-217'!F69, IF(AND('ICS-217'!F69&gt;'Radio Config'!$C$8, 'ICS-217'!F69&lt;'Radio Config'!$D$8, 'Radio Config'!$F$8="y"), 'ICS-217'!F69, ""))))))))</f>
        <v/>
      </c>
      <c r="D62" t="str">
        <f>IF(C62&lt;&gt;"", IF('ICS-217'!$F69='ICS-217'!$I69, "", IF('ICS-217'!$F69&gt;'ICS-217'!$I69, "-", IF('ICS-217'!$F69&lt;'ICS-217'!$I69, "+", "error"))), "")</f>
        <v/>
      </c>
      <c r="E62" s="111" t="str">
        <f>IF('ICS-217'!L69&lt;&gt;"FM","", IF(AND('ICS-217'!F69&gt;'Radio Config'!$C$2, 'ICS-217'!F69&lt;'Radio Config'!$D$2, 'Radio Config'!$F$2="y"), ABS('ICS-217'!F69-'ICS-217'!I69), IF(AND('ICS-217'!F69&gt;'Radio Config'!$C$3, 'ICS-217'!F69&lt;'Radio Config'!$D$3, 'Radio Config'!$F$3="y"), ABS('ICS-217'!F69-'ICS-217'!I69), IF(AND('ICS-217'!F69&gt;'Radio Config'!$C$4, 'ICS-217'!F69&lt;'Radio Config'!$D$4, 'Radio Config'!$F$4="y"), ABS('ICS-217'!F69-'ICS-217'!I69), IF(AND('ICS-217'!F69&gt;'Radio Config'!$C$5, 'ICS-217'!F69&lt;'Radio Config'!$D$5, 'Radio Config'!$F$5="y"), ABS('ICS-217'!F69-'ICS-217'!I69), IF(AND('ICS-217'!F69&gt;'Radio Config'!$C$6, 'ICS-217'!F69&lt;'Radio Config'!$D$6, 'Radio Config'!$F$6="y"), ABS('ICS-217'!F69-'ICS-217'!I69), IF(AND('ICS-217'!F69&gt;'Radio Config'!$C$7, 'ICS-217'!F69&lt;'Radio Config'!$D$7, 'Radio Config'!$F$7="y"), ABS('ICS-217'!F69-'ICS-217'!I69), IF(AND('ICS-217'!F69&gt;'Radio Config'!$C$8, 'ICS-217'!F69&lt;'Radio Config'!$D$8, 'Radio Config'!$F$8="y"), ABS('ICS-217'!F69-'ICS-217'!I69), ""))))))))</f>
        <v/>
      </c>
      <c r="F62" t="str">
        <f>IF(C62&lt;&gt;"", IF(AND('ICS-217'!H69&lt;&gt;"", 'ICS-217'!K69&lt;&gt;""), "TSQL", IF('ICS-217'!K69&lt;&gt;"", "Tone", "")), "")</f>
        <v/>
      </c>
      <c r="G62" s="112" t="str">
        <f>IF(C62&lt;&gt;"", IF('ICS-217'!K69&lt;&gt;"", 'ICS-217'!K69, 88.5) , "")</f>
        <v/>
      </c>
      <c r="H62" s="100" t="str">
        <f>IF(C62&lt;&gt;"", IF('ICS-217'!K69&lt;&gt;"", 'ICS-217'!K69, G62) , "")</f>
        <v/>
      </c>
      <c r="I62" t="str">
        <f t="shared" si="1"/>
        <v/>
      </c>
      <c r="J62" t="str">
        <f t="shared" si="2"/>
        <v/>
      </c>
      <c r="K62" t="str">
        <f>IF(C62&lt;&gt;"", IF(AND('ICS-217'!G69="W",'ICS-217'!L69="FM"), "FM", IF(AND('ICS-217'!G69="N",'ICS-217'!L69="FM"), "NFM", "")), "")</f>
        <v/>
      </c>
    </row>
    <row r="63">
      <c r="A63" t="str">
        <f t="shared" si="3"/>
        <v/>
      </c>
      <c r="B63" s="31" t="str">
        <f>IF(C63&lt;&gt;"", 'ICS-217'!D70 , "")</f>
        <v/>
      </c>
      <c r="C63" s="110" t="str">
        <f>IF('ICS-217'!L70&lt;&gt;"FM","", IF(AND('ICS-217'!F70&gt;'Radio Config'!$C$2, 'ICS-217'!F70&lt;'Radio Config'!$D$2, 'Radio Config'!$F$2="y"), 'ICS-217'!F70, IF(AND('ICS-217'!F70&gt;'Radio Config'!$C$3, 'ICS-217'!F70&lt;'Radio Config'!$D$3, 'Radio Config'!$F$3="y"), 'ICS-217'!F70, IF(AND('ICS-217'!F70&gt;'Radio Config'!$C$4, 'ICS-217'!F70&lt;'Radio Config'!$D$4, 'Radio Config'!$F$4="y"), 'ICS-217'!F70, IF(AND('ICS-217'!F70&gt;'Radio Config'!$C$5, 'ICS-217'!F70&lt;'Radio Config'!$D$5, 'Radio Config'!$F$5="y"), 'ICS-217'!F70, IF(AND('ICS-217'!F70&gt;'Radio Config'!$C$6, 'ICS-217'!F70&lt;'Radio Config'!$D$6, 'Radio Config'!$F$6="y"), 'ICS-217'!F70, IF(AND('ICS-217'!F70&gt;'Radio Config'!$C$7, 'ICS-217'!F70&lt;'Radio Config'!$D$7, 'Radio Config'!$F$7="y"), 'ICS-217'!F70, IF(AND('ICS-217'!F70&gt;'Radio Config'!$C$8, 'ICS-217'!F70&lt;'Radio Config'!$D$8, 'Radio Config'!$F$8="y"), 'ICS-217'!F70, ""))))))))</f>
        <v/>
      </c>
      <c r="D63" t="str">
        <f>IF(C63&lt;&gt;"", IF('ICS-217'!$F70='ICS-217'!$I70, "", IF('ICS-217'!$F70&gt;'ICS-217'!$I70, "-", IF('ICS-217'!$F70&lt;'ICS-217'!$I70, "+", "error"))), "")</f>
        <v/>
      </c>
      <c r="E63" s="111" t="str">
        <f>IF('ICS-217'!L70&lt;&gt;"FM","", IF(AND('ICS-217'!F70&gt;'Radio Config'!$C$2, 'ICS-217'!F70&lt;'Radio Config'!$D$2, 'Radio Config'!$F$2="y"), ABS('ICS-217'!F70-'ICS-217'!I70), IF(AND('ICS-217'!F70&gt;'Radio Config'!$C$3, 'ICS-217'!F70&lt;'Radio Config'!$D$3, 'Radio Config'!$F$3="y"), ABS('ICS-217'!F70-'ICS-217'!I70), IF(AND('ICS-217'!F70&gt;'Radio Config'!$C$4, 'ICS-217'!F70&lt;'Radio Config'!$D$4, 'Radio Config'!$F$4="y"), ABS('ICS-217'!F70-'ICS-217'!I70), IF(AND('ICS-217'!F70&gt;'Radio Config'!$C$5, 'ICS-217'!F70&lt;'Radio Config'!$D$5, 'Radio Config'!$F$5="y"), ABS('ICS-217'!F70-'ICS-217'!I70), IF(AND('ICS-217'!F70&gt;'Radio Config'!$C$6, 'ICS-217'!F70&lt;'Radio Config'!$D$6, 'Radio Config'!$F$6="y"), ABS('ICS-217'!F70-'ICS-217'!I70), IF(AND('ICS-217'!F70&gt;'Radio Config'!$C$7, 'ICS-217'!F70&lt;'Radio Config'!$D$7, 'Radio Config'!$F$7="y"), ABS('ICS-217'!F70-'ICS-217'!I70), IF(AND('ICS-217'!F70&gt;'Radio Config'!$C$8, 'ICS-217'!F70&lt;'Radio Config'!$D$8, 'Radio Config'!$F$8="y"), ABS('ICS-217'!F70-'ICS-217'!I70), ""))))))))</f>
        <v/>
      </c>
      <c r="F63" t="str">
        <f>IF(C63&lt;&gt;"", IF(AND('ICS-217'!H70&lt;&gt;"", 'ICS-217'!K70&lt;&gt;""), "TSQL", IF('ICS-217'!K70&lt;&gt;"", "Tone", "")), "")</f>
        <v/>
      </c>
      <c r="G63" s="112" t="str">
        <f>IF(C63&lt;&gt;"", IF('ICS-217'!K70&lt;&gt;"", 'ICS-217'!K70, 88.5) , "")</f>
        <v/>
      </c>
      <c r="H63" s="100" t="str">
        <f>IF(C63&lt;&gt;"", IF('ICS-217'!K70&lt;&gt;"", 'ICS-217'!K70, G63) , "")</f>
        <v/>
      </c>
      <c r="I63" t="str">
        <f t="shared" si="1"/>
        <v/>
      </c>
      <c r="J63" t="str">
        <f t="shared" si="2"/>
        <v/>
      </c>
      <c r="K63" t="str">
        <f>IF(C63&lt;&gt;"", IF(AND('ICS-217'!G70="W",'ICS-217'!L70="FM"), "FM", IF(AND('ICS-217'!G70="N",'ICS-217'!L70="FM"), "NFM", "")), "")</f>
        <v/>
      </c>
    </row>
    <row r="64">
      <c r="A64" t="str">
        <f t="shared" si="3"/>
        <v/>
      </c>
      <c r="B64" s="31" t="str">
        <f>IF(C64&lt;&gt;"", 'ICS-217'!D71 , "")</f>
        <v/>
      </c>
      <c r="C64" s="110" t="str">
        <f>IF('ICS-217'!L71&lt;&gt;"FM","", IF(AND('ICS-217'!F71&gt;'Radio Config'!$C$2, 'ICS-217'!F71&lt;'Radio Config'!$D$2, 'Radio Config'!$F$2="y"), 'ICS-217'!F71, IF(AND('ICS-217'!F71&gt;'Radio Config'!$C$3, 'ICS-217'!F71&lt;'Radio Config'!$D$3, 'Radio Config'!$F$3="y"), 'ICS-217'!F71, IF(AND('ICS-217'!F71&gt;'Radio Config'!$C$4, 'ICS-217'!F71&lt;'Radio Config'!$D$4, 'Radio Config'!$F$4="y"), 'ICS-217'!F71, IF(AND('ICS-217'!F71&gt;'Radio Config'!$C$5, 'ICS-217'!F71&lt;'Radio Config'!$D$5, 'Radio Config'!$F$5="y"), 'ICS-217'!F71, IF(AND('ICS-217'!F71&gt;'Radio Config'!$C$6, 'ICS-217'!F71&lt;'Radio Config'!$D$6, 'Radio Config'!$F$6="y"), 'ICS-217'!F71, IF(AND('ICS-217'!F71&gt;'Radio Config'!$C$7, 'ICS-217'!F71&lt;'Radio Config'!$D$7, 'Radio Config'!$F$7="y"), 'ICS-217'!F71, IF(AND('ICS-217'!F71&gt;'Radio Config'!$C$8, 'ICS-217'!F71&lt;'Radio Config'!$D$8, 'Radio Config'!$F$8="y"), 'ICS-217'!F71, ""))))))))</f>
        <v/>
      </c>
      <c r="D64" t="str">
        <f>IF(C64&lt;&gt;"", IF('ICS-217'!$F71='ICS-217'!$I71, "", IF('ICS-217'!$F71&gt;'ICS-217'!$I71, "-", IF('ICS-217'!$F71&lt;'ICS-217'!$I71, "+", "error"))), "")</f>
        <v/>
      </c>
      <c r="E64" s="111" t="str">
        <f>IF('ICS-217'!L71&lt;&gt;"FM","", IF(AND('ICS-217'!F71&gt;'Radio Config'!$C$2, 'ICS-217'!F71&lt;'Radio Config'!$D$2, 'Radio Config'!$F$2="y"), ABS('ICS-217'!F71-'ICS-217'!I71), IF(AND('ICS-217'!F71&gt;'Radio Config'!$C$3, 'ICS-217'!F71&lt;'Radio Config'!$D$3, 'Radio Config'!$F$3="y"), ABS('ICS-217'!F71-'ICS-217'!I71), IF(AND('ICS-217'!F71&gt;'Radio Config'!$C$4, 'ICS-217'!F71&lt;'Radio Config'!$D$4, 'Radio Config'!$F$4="y"), ABS('ICS-217'!F71-'ICS-217'!I71), IF(AND('ICS-217'!F71&gt;'Radio Config'!$C$5, 'ICS-217'!F71&lt;'Radio Config'!$D$5, 'Radio Config'!$F$5="y"), ABS('ICS-217'!F71-'ICS-217'!I71), IF(AND('ICS-217'!F71&gt;'Radio Config'!$C$6, 'ICS-217'!F71&lt;'Radio Config'!$D$6, 'Radio Config'!$F$6="y"), ABS('ICS-217'!F71-'ICS-217'!I71), IF(AND('ICS-217'!F71&gt;'Radio Config'!$C$7, 'ICS-217'!F71&lt;'Radio Config'!$D$7, 'Radio Config'!$F$7="y"), ABS('ICS-217'!F71-'ICS-217'!I71), IF(AND('ICS-217'!F71&gt;'Radio Config'!$C$8, 'ICS-217'!F71&lt;'Radio Config'!$D$8, 'Radio Config'!$F$8="y"), ABS('ICS-217'!F71-'ICS-217'!I71), ""))))))))</f>
        <v/>
      </c>
      <c r="F64" t="str">
        <f>IF(C64&lt;&gt;"", IF(AND('ICS-217'!H71&lt;&gt;"", 'ICS-217'!K71&lt;&gt;""), "TSQL", IF('ICS-217'!K71&lt;&gt;"", "Tone", "")), "")</f>
        <v/>
      </c>
      <c r="G64" s="112" t="str">
        <f>IF(C64&lt;&gt;"", IF('ICS-217'!K71&lt;&gt;"", 'ICS-217'!K71, 88.5) , "")</f>
        <v/>
      </c>
      <c r="H64" s="100" t="str">
        <f>IF(C64&lt;&gt;"", IF('ICS-217'!K71&lt;&gt;"", 'ICS-217'!K71, G64) , "")</f>
        <v/>
      </c>
      <c r="I64" t="str">
        <f t="shared" si="1"/>
        <v/>
      </c>
      <c r="J64" t="str">
        <f t="shared" si="2"/>
        <v/>
      </c>
      <c r="K64" t="str">
        <f>IF(C64&lt;&gt;"", IF(AND('ICS-217'!G71="W",'ICS-217'!L71="FM"), "FM", IF(AND('ICS-217'!G71="N",'ICS-217'!L71="FM"), "NFM", "")), "")</f>
        <v/>
      </c>
    </row>
    <row r="65">
      <c r="A65">
        <f t="shared" si="3"/>
        <v>21</v>
      </c>
      <c r="B65" s="31" t="str">
        <f>IF(C65&lt;&gt;"", 'ICS-217'!D72 , "")</f>
        <v>43D</v>
      </c>
      <c r="C65" s="110">
        <f>IF('ICS-217'!L72&lt;&gt;"FM","", IF(AND('ICS-217'!F72&gt;'Radio Config'!$C$2, 'ICS-217'!F72&lt;'Radio Config'!$D$2, 'Radio Config'!$F$2="y"), 'ICS-217'!F72, IF(AND('ICS-217'!F72&gt;'Radio Config'!$C$3, 'ICS-217'!F72&lt;'Radio Config'!$D$3, 'Radio Config'!$F$3="y"), 'ICS-217'!F72, IF(AND('ICS-217'!F72&gt;'Radio Config'!$C$4, 'ICS-217'!F72&lt;'Radio Config'!$D$4, 'Radio Config'!$F$4="y"), 'ICS-217'!F72, IF(AND('ICS-217'!F72&gt;'Radio Config'!$C$5, 'ICS-217'!F72&lt;'Radio Config'!$D$5, 'Radio Config'!$F$5="y"), 'ICS-217'!F72, IF(AND('ICS-217'!F72&gt;'Radio Config'!$C$6, 'ICS-217'!F72&lt;'Radio Config'!$D$6, 'Radio Config'!$F$6="y"), 'ICS-217'!F72, IF(AND('ICS-217'!F72&gt;'Radio Config'!$C$7, 'ICS-217'!F72&lt;'Radio Config'!$D$7, 'Radio Config'!$F$7="y"), 'ICS-217'!F72, IF(AND('ICS-217'!F72&gt;'Radio Config'!$C$8, 'ICS-217'!F72&lt;'Radio Config'!$D$8, 'Radio Config'!$F$8="y"), 'ICS-217'!F72, ""))))))))</f>
        <v>444.65</v>
      </c>
      <c r="D65" t="str">
        <f>IF(C65&lt;&gt;"", IF('ICS-217'!$F72='ICS-217'!$I72, "", IF('ICS-217'!$F72&gt;'ICS-217'!$I72, "-", IF('ICS-217'!$F72&lt;'ICS-217'!$I72, "+", "error"))), "")</f>
        <v>+</v>
      </c>
      <c r="E65" s="111">
        <f>IF('ICS-217'!L72&lt;&gt;"FM","", IF(AND('ICS-217'!F72&gt;'Radio Config'!$C$2, 'ICS-217'!F72&lt;'Radio Config'!$D$2, 'Radio Config'!$F$2="y"), ABS('ICS-217'!F72-'ICS-217'!I72), IF(AND('ICS-217'!F72&gt;'Radio Config'!$C$3, 'ICS-217'!F72&lt;'Radio Config'!$D$3, 'Radio Config'!$F$3="y"), ABS('ICS-217'!F72-'ICS-217'!I72), IF(AND('ICS-217'!F72&gt;'Radio Config'!$C$4, 'ICS-217'!F72&lt;'Radio Config'!$D$4, 'Radio Config'!$F$4="y"), ABS('ICS-217'!F72-'ICS-217'!I72), IF(AND('ICS-217'!F72&gt;'Radio Config'!$C$5, 'ICS-217'!F72&lt;'Radio Config'!$D$5, 'Radio Config'!$F$5="y"), ABS('ICS-217'!F72-'ICS-217'!I72), IF(AND('ICS-217'!F72&gt;'Radio Config'!$C$6, 'ICS-217'!F72&lt;'Radio Config'!$D$6, 'Radio Config'!$F$6="y"), ABS('ICS-217'!F72-'ICS-217'!I72), IF(AND('ICS-217'!F72&gt;'Radio Config'!$C$7, 'ICS-217'!F72&lt;'Radio Config'!$D$7, 'Radio Config'!$F$7="y"), ABS('ICS-217'!F72-'ICS-217'!I72), IF(AND('ICS-217'!F72&gt;'Radio Config'!$C$8, 'ICS-217'!F72&lt;'Radio Config'!$D$8, 'Radio Config'!$F$8="y"), ABS('ICS-217'!F72-'ICS-217'!I72), ""))))))))</f>
        <v>5</v>
      </c>
      <c r="F65" t="str">
        <f>IF(C65&lt;&gt;"", IF(AND('ICS-217'!H72&lt;&gt;"", 'ICS-217'!K72&lt;&gt;""), "TSQL", IF('ICS-217'!K72&lt;&gt;"", "Tone", "")), "")</f>
        <v>Tone</v>
      </c>
      <c r="G65" s="112">
        <f>IF(C65&lt;&gt;"", IF('ICS-217'!K72&lt;&gt;"", 'ICS-217'!K72, 88.5) , "")</f>
        <v>131.8</v>
      </c>
      <c r="H65" s="112">
        <f>IF(C65&lt;&gt;"", IF('ICS-217'!K72&lt;&gt;"", 'ICS-217'!K72, G65) , "")</f>
        <v>131.8</v>
      </c>
      <c r="I65" t="str">
        <f t="shared" si="1"/>
        <v>023</v>
      </c>
      <c r="J65" t="str">
        <f t="shared" si="2"/>
        <v>NN</v>
      </c>
      <c r="K65" t="str">
        <f>IF(C65&lt;&gt;"", IF(AND('ICS-217'!G72="W",'ICS-217'!L72="FM"), "FM", IF(AND('ICS-217'!G72="N",'ICS-217'!L72="FM"), "NFM", "")), "")</f>
        <v>FM</v>
      </c>
    </row>
    <row r="66">
      <c r="A66" t="str">
        <f t="shared" si="3"/>
        <v/>
      </c>
      <c r="B66" s="31" t="str">
        <f>IF(C66&lt;&gt;"", 'ICS-217'!D73 , "")</f>
        <v/>
      </c>
      <c r="C66" s="110" t="str">
        <f>IF('ICS-217'!L73&lt;&gt;"FM","", IF(AND('ICS-217'!F73&gt;'Radio Config'!$C$2, 'ICS-217'!F73&lt;'Radio Config'!$D$2, 'Radio Config'!$F$2="y"), 'ICS-217'!F73, IF(AND('ICS-217'!F73&gt;'Radio Config'!$C$3, 'ICS-217'!F73&lt;'Radio Config'!$D$3, 'Radio Config'!$F$3="y"), 'ICS-217'!F73, IF(AND('ICS-217'!F73&gt;'Radio Config'!$C$4, 'ICS-217'!F73&lt;'Radio Config'!$D$4, 'Radio Config'!$F$4="y"), 'ICS-217'!F73, IF(AND('ICS-217'!F73&gt;'Radio Config'!$C$5, 'ICS-217'!F73&lt;'Radio Config'!$D$5, 'Radio Config'!$F$5="y"), 'ICS-217'!F73, IF(AND('ICS-217'!F73&gt;'Radio Config'!$C$6, 'ICS-217'!F73&lt;'Radio Config'!$D$6, 'Radio Config'!$F$6="y"), 'ICS-217'!F73, IF(AND('ICS-217'!F73&gt;'Radio Config'!$C$7, 'ICS-217'!F73&lt;'Radio Config'!$D$7, 'Radio Config'!$F$7="y"), 'ICS-217'!F73, IF(AND('ICS-217'!F73&gt;'Radio Config'!$C$8, 'ICS-217'!F73&lt;'Radio Config'!$D$8, 'Radio Config'!$F$8="y"), 'ICS-217'!F73, ""))))))))</f>
        <v/>
      </c>
      <c r="D66" t="str">
        <f>IF(C66&lt;&gt;"", IF('ICS-217'!$F73='ICS-217'!$I73, "", IF('ICS-217'!$F73&gt;'ICS-217'!$I73, "-", IF('ICS-217'!$F73&lt;'ICS-217'!$I73, "+", "error"))), "")</f>
        <v/>
      </c>
      <c r="E66" s="111" t="str">
        <f>IF('ICS-217'!L73&lt;&gt;"FM","", IF(AND('ICS-217'!F73&gt;'Radio Config'!$C$2, 'ICS-217'!F73&lt;'Radio Config'!$D$2, 'Radio Config'!$F$2="y"), ABS('ICS-217'!F73-'ICS-217'!I73), IF(AND('ICS-217'!F73&gt;'Radio Config'!$C$3, 'ICS-217'!F73&lt;'Radio Config'!$D$3, 'Radio Config'!$F$3="y"), ABS('ICS-217'!F73-'ICS-217'!I73), IF(AND('ICS-217'!F73&gt;'Radio Config'!$C$4, 'ICS-217'!F73&lt;'Radio Config'!$D$4, 'Radio Config'!$F$4="y"), ABS('ICS-217'!F73-'ICS-217'!I73), IF(AND('ICS-217'!F73&gt;'Radio Config'!$C$5, 'ICS-217'!F73&lt;'Radio Config'!$D$5, 'Radio Config'!$F$5="y"), ABS('ICS-217'!F73-'ICS-217'!I73), IF(AND('ICS-217'!F73&gt;'Radio Config'!$C$6, 'ICS-217'!F73&lt;'Radio Config'!$D$6, 'Radio Config'!$F$6="y"), ABS('ICS-217'!F73-'ICS-217'!I73), IF(AND('ICS-217'!F73&gt;'Radio Config'!$C$7, 'ICS-217'!F73&lt;'Radio Config'!$D$7, 'Radio Config'!$F$7="y"), ABS('ICS-217'!F73-'ICS-217'!I73), IF(AND('ICS-217'!F73&gt;'Radio Config'!$C$8, 'ICS-217'!F73&lt;'Radio Config'!$D$8, 'Radio Config'!$F$8="y"), ABS('ICS-217'!F73-'ICS-217'!I73), ""))))))))</f>
        <v/>
      </c>
      <c r="F66" t="str">
        <f>IF(C66&lt;&gt;"", IF(AND('ICS-217'!H73&lt;&gt;"", 'ICS-217'!K73&lt;&gt;""), "TSQL", IF('ICS-217'!K73&lt;&gt;"", "Tone", "")), "")</f>
        <v/>
      </c>
      <c r="G66" s="112" t="str">
        <f>IF(C66&lt;&gt;"", IF('ICS-217'!K73&lt;&gt;"", 'ICS-217'!K73, 88.5) , "")</f>
        <v/>
      </c>
      <c r="H66" s="100" t="str">
        <f>IF(C66&lt;&gt;"", IF('ICS-217'!K73&lt;&gt;"", 'ICS-217'!K73, G66) , "")</f>
        <v/>
      </c>
      <c r="I66" t="str">
        <f t="shared" si="1"/>
        <v/>
      </c>
      <c r="J66" t="str">
        <f t="shared" si="2"/>
        <v/>
      </c>
      <c r="K66" t="str">
        <f>IF(C66&lt;&gt;"", IF(AND('ICS-217'!G73="W",'ICS-217'!L73="FM"), "FM", IF(AND('ICS-217'!G73="N",'ICS-217'!L73="FM"), "NFM", "")), "")</f>
        <v/>
      </c>
    </row>
    <row r="67">
      <c r="A67" t="str">
        <f t="shared" si="3"/>
        <v/>
      </c>
      <c r="B67" s="31" t="str">
        <f>IF(C67&lt;&gt;"", 'ICS-217'!D74 , "")</f>
        <v/>
      </c>
      <c r="C67" s="110" t="str">
        <f>IF('ICS-217'!L74&lt;&gt;"FM","", IF(AND('ICS-217'!F74&gt;'Radio Config'!$C$2, 'ICS-217'!F74&lt;'Radio Config'!$D$2, 'Radio Config'!$F$2="y"), 'ICS-217'!F74, IF(AND('ICS-217'!F74&gt;'Radio Config'!$C$3, 'ICS-217'!F74&lt;'Radio Config'!$D$3, 'Radio Config'!$F$3="y"), 'ICS-217'!F74, IF(AND('ICS-217'!F74&gt;'Radio Config'!$C$4, 'ICS-217'!F74&lt;'Radio Config'!$D$4, 'Radio Config'!$F$4="y"), 'ICS-217'!F74, IF(AND('ICS-217'!F74&gt;'Radio Config'!$C$5, 'ICS-217'!F74&lt;'Radio Config'!$D$5, 'Radio Config'!$F$5="y"), 'ICS-217'!F74, IF(AND('ICS-217'!F74&gt;'Radio Config'!$C$6, 'ICS-217'!F74&lt;'Radio Config'!$D$6, 'Radio Config'!$F$6="y"), 'ICS-217'!F74, IF(AND('ICS-217'!F74&gt;'Radio Config'!$C$7, 'ICS-217'!F74&lt;'Radio Config'!$D$7, 'Radio Config'!$F$7="y"), 'ICS-217'!F74, IF(AND('ICS-217'!F74&gt;'Radio Config'!$C$8, 'ICS-217'!F74&lt;'Radio Config'!$D$8, 'Radio Config'!$F$8="y"), 'ICS-217'!F74, ""))))))))</f>
        <v/>
      </c>
      <c r="D67" t="str">
        <f>IF(C67&lt;&gt;"", IF('ICS-217'!$F74='ICS-217'!$I74, "", IF('ICS-217'!$F74&gt;'ICS-217'!$I74, "-", IF('ICS-217'!$F74&lt;'ICS-217'!$I74, "+", "error"))), "")</f>
        <v/>
      </c>
      <c r="E67" s="111" t="str">
        <f>IF('ICS-217'!L74&lt;&gt;"FM","", IF(AND('ICS-217'!F74&gt;'Radio Config'!$C$2, 'ICS-217'!F74&lt;'Radio Config'!$D$2, 'Radio Config'!$F$2="y"), ABS('ICS-217'!F74-'ICS-217'!I74), IF(AND('ICS-217'!F74&gt;'Radio Config'!$C$3, 'ICS-217'!F74&lt;'Radio Config'!$D$3, 'Radio Config'!$F$3="y"), ABS('ICS-217'!F74-'ICS-217'!I74), IF(AND('ICS-217'!F74&gt;'Radio Config'!$C$4, 'ICS-217'!F74&lt;'Radio Config'!$D$4, 'Radio Config'!$F$4="y"), ABS('ICS-217'!F74-'ICS-217'!I74), IF(AND('ICS-217'!F74&gt;'Radio Config'!$C$5, 'ICS-217'!F74&lt;'Radio Config'!$D$5, 'Radio Config'!$F$5="y"), ABS('ICS-217'!F74-'ICS-217'!I74), IF(AND('ICS-217'!F74&gt;'Radio Config'!$C$6, 'ICS-217'!F74&lt;'Radio Config'!$D$6, 'Radio Config'!$F$6="y"), ABS('ICS-217'!F74-'ICS-217'!I74), IF(AND('ICS-217'!F74&gt;'Radio Config'!$C$7, 'ICS-217'!F74&lt;'Radio Config'!$D$7, 'Radio Config'!$F$7="y"), ABS('ICS-217'!F74-'ICS-217'!I74), IF(AND('ICS-217'!F74&gt;'Radio Config'!$C$8, 'ICS-217'!F74&lt;'Radio Config'!$D$8, 'Radio Config'!$F$8="y"), ABS('ICS-217'!F74-'ICS-217'!I74), ""))))))))</f>
        <v/>
      </c>
      <c r="F67" t="str">
        <f>IF(C67&lt;&gt;"", IF(AND('ICS-217'!H74&lt;&gt;"", 'ICS-217'!K74&lt;&gt;""), "TSQL", IF('ICS-217'!K74&lt;&gt;"", "Tone", "")), "")</f>
        <v/>
      </c>
      <c r="G67" s="112" t="str">
        <f>IF(C67&lt;&gt;"", IF('ICS-217'!K74&lt;&gt;"", 'ICS-217'!K74, 88.5) , "")</f>
        <v/>
      </c>
      <c r="H67" s="100" t="str">
        <f>IF(C67&lt;&gt;"", IF('ICS-217'!K74&lt;&gt;"", 'ICS-217'!K74, G67) , "")</f>
        <v/>
      </c>
      <c r="I67" t="str">
        <f t="shared" si="1"/>
        <v/>
      </c>
      <c r="J67" t="str">
        <f t="shared" si="2"/>
        <v/>
      </c>
      <c r="K67" t="str">
        <f>IF(C67&lt;&gt;"", IF(AND('ICS-217'!G74="W",'ICS-217'!L74="FM"), "FM", IF(AND('ICS-217'!G74="N",'ICS-217'!L74="FM"), "NFM", "")), "")</f>
        <v/>
      </c>
    </row>
    <row r="68">
      <c r="A68" t="str">
        <f t="shared" si="3"/>
        <v/>
      </c>
      <c r="B68" s="31" t="str">
        <f>IF(C68&lt;&gt;"", 'ICS-217'!D75 , "")</f>
        <v/>
      </c>
      <c r="C68" s="110" t="str">
        <f>IF('ICS-217'!L75&lt;&gt;"FM","", IF(AND('ICS-217'!F75&gt;'Radio Config'!$C$2, 'ICS-217'!F75&lt;'Radio Config'!$D$2, 'Radio Config'!$F$2="y"), 'ICS-217'!F75, IF(AND('ICS-217'!F75&gt;'Radio Config'!$C$3, 'ICS-217'!F75&lt;'Radio Config'!$D$3, 'Radio Config'!$F$3="y"), 'ICS-217'!F75, IF(AND('ICS-217'!F75&gt;'Radio Config'!$C$4, 'ICS-217'!F75&lt;'Radio Config'!$D$4, 'Radio Config'!$F$4="y"), 'ICS-217'!F75, IF(AND('ICS-217'!F75&gt;'Radio Config'!$C$5, 'ICS-217'!F75&lt;'Radio Config'!$D$5, 'Radio Config'!$F$5="y"), 'ICS-217'!F75, IF(AND('ICS-217'!F75&gt;'Radio Config'!$C$6, 'ICS-217'!F75&lt;'Radio Config'!$D$6, 'Radio Config'!$F$6="y"), 'ICS-217'!F75, IF(AND('ICS-217'!F75&gt;'Radio Config'!$C$7, 'ICS-217'!F75&lt;'Radio Config'!$D$7, 'Radio Config'!$F$7="y"), 'ICS-217'!F75, IF(AND('ICS-217'!F75&gt;'Radio Config'!$C$8, 'ICS-217'!F75&lt;'Radio Config'!$D$8, 'Radio Config'!$F$8="y"), 'ICS-217'!F75, ""))))))))</f>
        <v/>
      </c>
      <c r="D68" t="str">
        <f>IF(C68&lt;&gt;"", IF('ICS-217'!$F75='ICS-217'!$I75, "", IF('ICS-217'!$F75&gt;'ICS-217'!$I75, "-", IF('ICS-217'!$F75&lt;'ICS-217'!$I75, "+", "error"))), "")</f>
        <v/>
      </c>
      <c r="E68" s="111" t="str">
        <f>IF('ICS-217'!L75&lt;&gt;"FM","", IF(AND('ICS-217'!F75&gt;'Radio Config'!$C$2, 'ICS-217'!F75&lt;'Radio Config'!$D$2, 'Radio Config'!$F$2="y"), ABS('ICS-217'!F75-'ICS-217'!I75), IF(AND('ICS-217'!F75&gt;'Radio Config'!$C$3, 'ICS-217'!F75&lt;'Radio Config'!$D$3, 'Radio Config'!$F$3="y"), ABS('ICS-217'!F75-'ICS-217'!I75), IF(AND('ICS-217'!F75&gt;'Radio Config'!$C$4, 'ICS-217'!F75&lt;'Radio Config'!$D$4, 'Radio Config'!$F$4="y"), ABS('ICS-217'!F75-'ICS-217'!I75), IF(AND('ICS-217'!F75&gt;'Radio Config'!$C$5, 'ICS-217'!F75&lt;'Radio Config'!$D$5, 'Radio Config'!$F$5="y"), ABS('ICS-217'!F75-'ICS-217'!I75), IF(AND('ICS-217'!F75&gt;'Radio Config'!$C$6, 'ICS-217'!F75&lt;'Radio Config'!$D$6, 'Radio Config'!$F$6="y"), ABS('ICS-217'!F75-'ICS-217'!I75), IF(AND('ICS-217'!F75&gt;'Radio Config'!$C$7, 'ICS-217'!F75&lt;'Radio Config'!$D$7, 'Radio Config'!$F$7="y"), ABS('ICS-217'!F75-'ICS-217'!I75), IF(AND('ICS-217'!F75&gt;'Radio Config'!$C$8, 'ICS-217'!F75&lt;'Radio Config'!$D$8, 'Radio Config'!$F$8="y"), ABS('ICS-217'!F75-'ICS-217'!I75), ""))))))))</f>
        <v/>
      </c>
      <c r="F68" t="str">
        <f>IF(C68&lt;&gt;"", IF(AND('ICS-217'!H75&lt;&gt;"", 'ICS-217'!K75&lt;&gt;""), "TSQL", IF('ICS-217'!K75&lt;&gt;"", "Tone", "")), "")</f>
        <v/>
      </c>
      <c r="G68" s="112" t="str">
        <f>IF(C68&lt;&gt;"", IF('ICS-217'!K75&lt;&gt;"", 'ICS-217'!K75, 88.5) , "")</f>
        <v/>
      </c>
      <c r="H68" s="100" t="str">
        <f>IF(C68&lt;&gt;"", IF('ICS-217'!K75&lt;&gt;"", 'ICS-217'!K75, G68) , "")</f>
        <v/>
      </c>
      <c r="I68" t="str">
        <f t="shared" si="1"/>
        <v/>
      </c>
      <c r="J68" t="str">
        <f t="shared" si="2"/>
        <v/>
      </c>
      <c r="K68" t="str">
        <f>IF(C68&lt;&gt;"", IF(AND('ICS-217'!G75="W",'ICS-217'!L75="FM"), "FM", IF(AND('ICS-217'!G75="N",'ICS-217'!L75="FM"), "NFM", "")), "")</f>
        <v/>
      </c>
    </row>
    <row r="69">
      <c r="A69" t="str">
        <f t="shared" si="3"/>
        <v/>
      </c>
      <c r="B69" s="31" t="str">
        <f>IF(C69&lt;&gt;"", 'ICS-217'!D76 , "")</f>
        <v/>
      </c>
      <c r="C69" s="110" t="str">
        <f>IF('ICS-217'!L76&lt;&gt;"FM","", IF(AND('ICS-217'!F76&gt;'Radio Config'!$C$2, 'ICS-217'!F76&lt;'Radio Config'!$D$2, 'Radio Config'!$F$2="y"), 'ICS-217'!F76, IF(AND('ICS-217'!F76&gt;'Radio Config'!$C$3, 'ICS-217'!F76&lt;'Radio Config'!$D$3, 'Radio Config'!$F$3="y"), 'ICS-217'!F76, IF(AND('ICS-217'!F76&gt;'Radio Config'!$C$4, 'ICS-217'!F76&lt;'Radio Config'!$D$4, 'Radio Config'!$F$4="y"), 'ICS-217'!F76, IF(AND('ICS-217'!F76&gt;'Radio Config'!$C$5, 'ICS-217'!F76&lt;'Radio Config'!$D$5, 'Radio Config'!$F$5="y"), 'ICS-217'!F76, IF(AND('ICS-217'!F76&gt;'Radio Config'!$C$6, 'ICS-217'!F76&lt;'Radio Config'!$D$6, 'Radio Config'!$F$6="y"), 'ICS-217'!F76, IF(AND('ICS-217'!F76&gt;'Radio Config'!$C$7, 'ICS-217'!F76&lt;'Radio Config'!$D$7, 'Radio Config'!$F$7="y"), 'ICS-217'!F76, IF(AND('ICS-217'!F76&gt;'Radio Config'!$C$8, 'ICS-217'!F76&lt;'Radio Config'!$D$8, 'Radio Config'!$F$8="y"), 'ICS-217'!F76, ""))))))))</f>
        <v/>
      </c>
      <c r="D69" t="str">
        <f>IF(C69&lt;&gt;"", IF('ICS-217'!$F76='ICS-217'!$I76, "", IF('ICS-217'!$F76&gt;'ICS-217'!$I76, "-", IF('ICS-217'!$F76&lt;'ICS-217'!$I76, "+", "error"))), "")</f>
        <v/>
      </c>
      <c r="E69" s="111" t="str">
        <f>IF('ICS-217'!L76&lt;&gt;"FM","", IF(AND('ICS-217'!F76&gt;'Radio Config'!$C$2, 'ICS-217'!F76&lt;'Radio Config'!$D$2, 'Radio Config'!$F$2="y"), ABS('ICS-217'!F76-'ICS-217'!I76), IF(AND('ICS-217'!F76&gt;'Radio Config'!$C$3, 'ICS-217'!F76&lt;'Radio Config'!$D$3, 'Radio Config'!$F$3="y"), ABS('ICS-217'!F76-'ICS-217'!I76), IF(AND('ICS-217'!F76&gt;'Radio Config'!$C$4, 'ICS-217'!F76&lt;'Radio Config'!$D$4, 'Radio Config'!$F$4="y"), ABS('ICS-217'!F76-'ICS-217'!I76), IF(AND('ICS-217'!F76&gt;'Radio Config'!$C$5, 'ICS-217'!F76&lt;'Radio Config'!$D$5, 'Radio Config'!$F$5="y"), ABS('ICS-217'!F76-'ICS-217'!I76), IF(AND('ICS-217'!F76&gt;'Radio Config'!$C$6, 'ICS-217'!F76&lt;'Radio Config'!$D$6, 'Radio Config'!$F$6="y"), ABS('ICS-217'!F76-'ICS-217'!I76), IF(AND('ICS-217'!F76&gt;'Radio Config'!$C$7, 'ICS-217'!F76&lt;'Radio Config'!$D$7, 'Radio Config'!$F$7="y"), ABS('ICS-217'!F76-'ICS-217'!I76), IF(AND('ICS-217'!F76&gt;'Radio Config'!$C$8, 'ICS-217'!F76&lt;'Radio Config'!$D$8, 'Radio Config'!$F$8="y"), ABS('ICS-217'!F76-'ICS-217'!I76), ""))))))))</f>
        <v/>
      </c>
      <c r="F69" t="str">
        <f>IF(C69&lt;&gt;"", IF(AND('ICS-217'!H76&lt;&gt;"", 'ICS-217'!K76&lt;&gt;""), "TSQL", IF('ICS-217'!K76&lt;&gt;"", "Tone", "")), "")</f>
        <v/>
      </c>
      <c r="G69" s="112" t="str">
        <f>IF(C69&lt;&gt;"", IF('ICS-217'!K76&lt;&gt;"", 'ICS-217'!K76, 88.5) , "")</f>
        <v/>
      </c>
      <c r="H69" s="100" t="str">
        <f>IF(C69&lt;&gt;"", IF('ICS-217'!K76&lt;&gt;"", 'ICS-217'!K76, G69) , "")</f>
        <v/>
      </c>
      <c r="I69" t="str">
        <f t="shared" si="1"/>
        <v/>
      </c>
      <c r="J69" t="str">
        <f t="shared" si="2"/>
        <v/>
      </c>
      <c r="K69" t="str">
        <f>IF(C69&lt;&gt;"", IF(AND('ICS-217'!G76="W",'ICS-217'!L76="FM"), "FM", IF(AND('ICS-217'!G76="N",'ICS-217'!L76="FM"), "NFM", "")), "")</f>
        <v/>
      </c>
    </row>
    <row r="70">
      <c r="A70" t="str">
        <f t="shared" si="3"/>
        <v/>
      </c>
      <c r="B70" s="31" t="str">
        <f>IF(C70&lt;&gt;"", 'ICS-217'!D77 , "")</f>
        <v/>
      </c>
      <c r="C70" s="110" t="str">
        <f>IF('ICS-217'!L77&lt;&gt;"FM","", IF(AND('ICS-217'!F77&gt;'Radio Config'!$C$2, 'ICS-217'!F77&lt;'Radio Config'!$D$2, 'Radio Config'!$F$2="y"), 'ICS-217'!F77, IF(AND('ICS-217'!F77&gt;'Radio Config'!$C$3, 'ICS-217'!F77&lt;'Radio Config'!$D$3, 'Radio Config'!$F$3="y"), 'ICS-217'!F77, IF(AND('ICS-217'!F77&gt;'Radio Config'!$C$4, 'ICS-217'!F77&lt;'Radio Config'!$D$4, 'Radio Config'!$F$4="y"), 'ICS-217'!F77, IF(AND('ICS-217'!F77&gt;'Radio Config'!$C$5, 'ICS-217'!F77&lt;'Radio Config'!$D$5, 'Radio Config'!$F$5="y"), 'ICS-217'!F77, IF(AND('ICS-217'!F77&gt;'Radio Config'!$C$6, 'ICS-217'!F77&lt;'Radio Config'!$D$6, 'Radio Config'!$F$6="y"), 'ICS-217'!F77, IF(AND('ICS-217'!F77&gt;'Radio Config'!$C$7, 'ICS-217'!F77&lt;'Radio Config'!$D$7, 'Radio Config'!$F$7="y"), 'ICS-217'!F77, IF(AND('ICS-217'!F77&gt;'Radio Config'!$C$8, 'ICS-217'!F77&lt;'Radio Config'!$D$8, 'Radio Config'!$F$8="y"), 'ICS-217'!F77, ""))))))))</f>
        <v/>
      </c>
      <c r="D70" t="str">
        <f>IF(C70&lt;&gt;"", IF('ICS-217'!$F77='ICS-217'!$I77, "", IF('ICS-217'!$F77&gt;'ICS-217'!$I77, "-", IF('ICS-217'!$F77&lt;'ICS-217'!$I77, "+", "error"))), "")</f>
        <v/>
      </c>
      <c r="E70" s="111" t="str">
        <f>IF('ICS-217'!L77&lt;&gt;"FM","", IF(AND('ICS-217'!F77&gt;'Radio Config'!$C$2, 'ICS-217'!F77&lt;'Radio Config'!$D$2, 'Radio Config'!$F$2="y"), ABS('ICS-217'!F77-'ICS-217'!I77), IF(AND('ICS-217'!F77&gt;'Radio Config'!$C$3, 'ICS-217'!F77&lt;'Radio Config'!$D$3, 'Radio Config'!$F$3="y"), ABS('ICS-217'!F77-'ICS-217'!I77), IF(AND('ICS-217'!F77&gt;'Radio Config'!$C$4, 'ICS-217'!F77&lt;'Radio Config'!$D$4, 'Radio Config'!$F$4="y"), ABS('ICS-217'!F77-'ICS-217'!I77), IF(AND('ICS-217'!F77&gt;'Radio Config'!$C$5, 'ICS-217'!F77&lt;'Radio Config'!$D$5, 'Radio Config'!$F$5="y"), ABS('ICS-217'!F77-'ICS-217'!I77), IF(AND('ICS-217'!F77&gt;'Radio Config'!$C$6, 'ICS-217'!F77&lt;'Radio Config'!$D$6, 'Radio Config'!$F$6="y"), ABS('ICS-217'!F77-'ICS-217'!I77), IF(AND('ICS-217'!F77&gt;'Radio Config'!$C$7, 'ICS-217'!F77&lt;'Radio Config'!$D$7, 'Radio Config'!$F$7="y"), ABS('ICS-217'!F77-'ICS-217'!I77), IF(AND('ICS-217'!F77&gt;'Radio Config'!$C$8, 'ICS-217'!F77&lt;'Radio Config'!$D$8, 'Radio Config'!$F$8="y"), ABS('ICS-217'!F77-'ICS-217'!I77), ""))))))))</f>
        <v/>
      </c>
      <c r="F70" t="str">
        <f>IF(C70&lt;&gt;"", IF(AND('ICS-217'!H77&lt;&gt;"", 'ICS-217'!K77&lt;&gt;""), "TSQL", IF('ICS-217'!K77&lt;&gt;"", "Tone", "")), "")</f>
        <v/>
      </c>
      <c r="G70" s="112" t="str">
        <f>IF(C70&lt;&gt;"", IF('ICS-217'!K77&lt;&gt;"", 'ICS-217'!K77, 88.5) , "")</f>
        <v/>
      </c>
      <c r="H70" s="100" t="str">
        <f>IF(C70&lt;&gt;"", IF('ICS-217'!K77&lt;&gt;"", 'ICS-217'!K77, G70) , "")</f>
        <v/>
      </c>
      <c r="I70" t="str">
        <f t="shared" si="1"/>
        <v/>
      </c>
      <c r="J70" t="str">
        <f t="shared" si="2"/>
        <v/>
      </c>
      <c r="K70" t="str">
        <f>IF(C70&lt;&gt;"", IF(AND('ICS-217'!G77="W",'ICS-217'!L77="FM"), "FM", IF(AND('ICS-217'!G77="N",'ICS-217'!L77="FM"), "NFM", "")), "")</f>
        <v/>
      </c>
    </row>
    <row r="71">
      <c r="A71">
        <f t="shared" si="3"/>
        <v>22</v>
      </c>
      <c r="B71" s="31" t="str">
        <f>IF(C71&lt;&gt;"", 'ICS-217'!D78 , "")</f>
        <v>47D</v>
      </c>
      <c r="C71" s="110">
        <f>IF('ICS-217'!L78&lt;&gt;"FM","", IF(AND('ICS-217'!F78&gt;'Radio Config'!$C$2, 'ICS-217'!F78&lt;'Radio Config'!$D$2, 'Radio Config'!$F$2="y"), 'ICS-217'!F78, IF(AND('ICS-217'!F78&gt;'Radio Config'!$C$3, 'ICS-217'!F78&lt;'Radio Config'!$D$3, 'Radio Config'!$F$3="y"), 'ICS-217'!F78, IF(AND('ICS-217'!F78&gt;'Radio Config'!$C$4, 'ICS-217'!F78&lt;'Radio Config'!$D$4, 'Radio Config'!$F$4="y"), 'ICS-217'!F78, IF(AND('ICS-217'!F78&gt;'Radio Config'!$C$5, 'ICS-217'!F78&lt;'Radio Config'!$D$5, 'Radio Config'!$F$5="y"), 'ICS-217'!F78, IF(AND('ICS-217'!F78&gt;'Radio Config'!$C$6, 'ICS-217'!F78&lt;'Radio Config'!$D$6, 'Radio Config'!$F$6="y"), 'ICS-217'!F78, IF(AND('ICS-217'!F78&gt;'Radio Config'!$C$7, 'ICS-217'!F78&lt;'Radio Config'!$D$7, 'Radio Config'!$F$7="y"), 'ICS-217'!F78, IF(AND('ICS-217'!F78&gt;'Radio Config'!$C$8, 'ICS-217'!F78&lt;'Radio Config'!$D$8, 'Radio Config'!$F$8="y"), 'ICS-217'!F78, ""))))))))</f>
        <v>444.125</v>
      </c>
      <c r="D71" t="str">
        <f>IF(C71&lt;&gt;"", IF('ICS-217'!$F78='ICS-217'!$I78, "", IF('ICS-217'!$F78&gt;'ICS-217'!$I78, "-", IF('ICS-217'!$F78&lt;'ICS-217'!$I78, "+", "error"))), "")</f>
        <v>+</v>
      </c>
      <c r="E71" s="111">
        <f>IF('ICS-217'!L78&lt;&gt;"FM","", IF(AND('ICS-217'!F78&gt;'Radio Config'!$C$2, 'ICS-217'!F78&lt;'Radio Config'!$D$2, 'Radio Config'!$F$2="y"), ABS('ICS-217'!F78-'ICS-217'!I78), IF(AND('ICS-217'!F78&gt;'Radio Config'!$C$3, 'ICS-217'!F78&lt;'Radio Config'!$D$3, 'Radio Config'!$F$3="y"), ABS('ICS-217'!F78-'ICS-217'!I78), IF(AND('ICS-217'!F78&gt;'Radio Config'!$C$4, 'ICS-217'!F78&lt;'Radio Config'!$D$4, 'Radio Config'!$F$4="y"), ABS('ICS-217'!F78-'ICS-217'!I78), IF(AND('ICS-217'!F78&gt;'Radio Config'!$C$5, 'ICS-217'!F78&lt;'Radio Config'!$D$5, 'Radio Config'!$F$5="y"), ABS('ICS-217'!F78-'ICS-217'!I78), IF(AND('ICS-217'!F78&gt;'Radio Config'!$C$6, 'ICS-217'!F78&lt;'Radio Config'!$D$6, 'Radio Config'!$F$6="y"), ABS('ICS-217'!F78-'ICS-217'!I78), IF(AND('ICS-217'!F78&gt;'Radio Config'!$C$7, 'ICS-217'!F78&lt;'Radio Config'!$D$7, 'Radio Config'!$F$7="y"), ABS('ICS-217'!F78-'ICS-217'!I78), IF(AND('ICS-217'!F78&gt;'Radio Config'!$C$8, 'ICS-217'!F78&lt;'Radio Config'!$D$8, 'Radio Config'!$F$8="y"), ABS('ICS-217'!F78-'ICS-217'!I78), ""))))))))</f>
        <v>5</v>
      </c>
      <c r="F71" t="str">
        <f>IF(C71&lt;&gt;"", IF(AND('ICS-217'!H78&lt;&gt;"", 'ICS-217'!K78&lt;&gt;""), "TSQL", IF('ICS-217'!K78&lt;&gt;"", "Tone", "")), "")</f>
        <v>Tone</v>
      </c>
      <c r="G71" s="112">
        <f>IF(C71&lt;&gt;"", IF('ICS-217'!K78&lt;&gt;"", 'ICS-217'!K78, 88.5) , "")</f>
        <v>131.8</v>
      </c>
      <c r="H71" s="112">
        <f>IF(C71&lt;&gt;"", IF('ICS-217'!K78&lt;&gt;"", 'ICS-217'!K78, G71) , "")</f>
        <v>131.8</v>
      </c>
      <c r="I71" t="str">
        <f t="shared" si="1"/>
        <v>023</v>
      </c>
      <c r="J71" t="str">
        <f t="shared" si="2"/>
        <v>NN</v>
      </c>
      <c r="K71" t="str">
        <f>IF(C71&lt;&gt;"", IF(AND('ICS-217'!G78="W",'ICS-217'!L78="FM"), "FM", IF(AND('ICS-217'!G78="N",'ICS-217'!L78="FM"), "NFM", "")), "")</f>
        <v>FM</v>
      </c>
    </row>
    <row r="72">
      <c r="A72">
        <f t="shared" si="3"/>
        <v>23</v>
      </c>
      <c r="B72" s="31" t="str">
        <f>IF(C72&lt;&gt;"", 'ICS-217'!D79 , "")</f>
        <v>47E</v>
      </c>
      <c r="C72" s="110">
        <f>IF('ICS-217'!L79&lt;&gt;"FM","", IF(AND('ICS-217'!F79&gt;'Radio Config'!$C$2, 'ICS-217'!F79&lt;'Radio Config'!$D$2, 'Radio Config'!$F$2="y"), 'ICS-217'!F79, IF(AND('ICS-217'!F79&gt;'Radio Config'!$C$3, 'ICS-217'!F79&lt;'Radio Config'!$D$3, 'Radio Config'!$F$3="y"), 'ICS-217'!F79, IF(AND('ICS-217'!F79&gt;'Radio Config'!$C$4, 'ICS-217'!F79&lt;'Radio Config'!$D$4, 'Radio Config'!$F$4="y"), 'ICS-217'!F79, IF(AND('ICS-217'!F79&gt;'Radio Config'!$C$5, 'ICS-217'!F79&lt;'Radio Config'!$D$5, 'Radio Config'!$F$5="y"), 'ICS-217'!F79, IF(AND('ICS-217'!F79&gt;'Radio Config'!$C$6, 'ICS-217'!F79&lt;'Radio Config'!$D$6, 'Radio Config'!$F$6="y"), 'ICS-217'!F79, IF(AND('ICS-217'!F79&gt;'Radio Config'!$C$7, 'ICS-217'!F79&lt;'Radio Config'!$D$7, 'Radio Config'!$F$7="y"), 'ICS-217'!F79, IF(AND('ICS-217'!F79&gt;'Radio Config'!$C$8, 'ICS-217'!F79&lt;'Radio Config'!$D$8, 'Radio Config'!$F$8="y"), 'ICS-217'!F79, ""))))))))</f>
        <v>443.9875</v>
      </c>
      <c r="D72" t="str">
        <f>IF(C72&lt;&gt;"", IF('ICS-217'!$F79='ICS-217'!$I79, "", IF('ICS-217'!$F79&gt;'ICS-217'!$I79, "-", IF('ICS-217'!$F79&lt;'ICS-217'!$I79, "+", "error"))), "")</f>
        <v>+</v>
      </c>
      <c r="E72" s="111">
        <f>IF('ICS-217'!L79&lt;&gt;"FM","", IF(AND('ICS-217'!F79&gt;'Radio Config'!$C$2, 'ICS-217'!F79&lt;'Radio Config'!$D$2, 'Radio Config'!$F$2="y"), ABS('ICS-217'!F79-'ICS-217'!I79), IF(AND('ICS-217'!F79&gt;'Radio Config'!$C$3, 'ICS-217'!F79&lt;'Radio Config'!$D$3, 'Radio Config'!$F$3="y"), ABS('ICS-217'!F79-'ICS-217'!I79), IF(AND('ICS-217'!F79&gt;'Radio Config'!$C$4, 'ICS-217'!F79&lt;'Radio Config'!$D$4, 'Radio Config'!$F$4="y"), ABS('ICS-217'!F79-'ICS-217'!I79), IF(AND('ICS-217'!F79&gt;'Radio Config'!$C$5, 'ICS-217'!F79&lt;'Radio Config'!$D$5, 'Radio Config'!$F$5="y"), ABS('ICS-217'!F79-'ICS-217'!I79), IF(AND('ICS-217'!F79&gt;'Radio Config'!$C$6, 'ICS-217'!F79&lt;'Radio Config'!$D$6, 'Radio Config'!$F$6="y"), ABS('ICS-217'!F79-'ICS-217'!I79), IF(AND('ICS-217'!F79&gt;'Radio Config'!$C$7, 'ICS-217'!F79&lt;'Radio Config'!$D$7, 'Radio Config'!$F$7="y"), ABS('ICS-217'!F79-'ICS-217'!I79), IF(AND('ICS-217'!F79&gt;'Radio Config'!$C$8, 'ICS-217'!F79&lt;'Radio Config'!$D$8, 'Radio Config'!$F$8="y"), ABS('ICS-217'!F79-'ICS-217'!I79), ""))))))))</f>
        <v>5</v>
      </c>
      <c r="F72" t="str">
        <f>IF(C72&lt;&gt;"", IF(AND('ICS-217'!H79&lt;&gt;"", 'ICS-217'!K79&lt;&gt;""), "TSQL", IF('ICS-217'!K79&lt;&gt;"", "Tone", "")), "")</f>
        <v>Tone</v>
      </c>
      <c r="G72" s="112">
        <f>IF(C72&lt;&gt;"", IF('ICS-217'!K79&lt;&gt;"", 'ICS-217'!K79, 88.5) , "")</f>
        <v>162.2</v>
      </c>
      <c r="H72" s="112">
        <f>IF(C72&lt;&gt;"", IF('ICS-217'!K79&lt;&gt;"", 'ICS-217'!K79, G72) , "")</f>
        <v>162.2</v>
      </c>
      <c r="I72" t="str">
        <f t="shared" si="1"/>
        <v>023</v>
      </c>
      <c r="J72" t="str">
        <f t="shared" si="2"/>
        <v>NN</v>
      </c>
      <c r="K72" t="str">
        <f>IF(C72&lt;&gt;"", IF(AND('ICS-217'!G79="W",'ICS-217'!L79="FM"), "FM", IF(AND('ICS-217'!G79="N",'ICS-217'!L79="FM"), "NFM", "")), "")</f>
        <v>FM</v>
      </c>
    </row>
    <row r="73">
      <c r="A73" t="str">
        <f t="shared" si="3"/>
        <v/>
      </c>
      <c r="B73" s="31" t="str">
        <f>IF(C73&lt;&gt;"", 'ICS-217'!D80 , "")</f>
        <v/>
      </c>
      <c r="C73" s="110" t="str">
        <f>IF('ICS-217'!L80&lt;&gt;"FM","", IF(AND('ICS-217'!F80&gt;'Radio Config'!$C$2, 'ICS-217'!F80&lt;'Radio Config'!$D$2, 'Radio Config'!$F$2="y"), 'ICS-217'!F80, IF(AND('ICS-217'!F80&gt;'Radio Config'!$C$3, 'ICS-217'!F80&lt;'Radio Config'!$D$3, 'Radio Config'!$F$3="y"), 'ICS-217'!F80, IF(AND('ICS-217'!F80&gt;'Radio Config'!$C$4, 'ICS-217'!F80&lt;'Radio Config'!$D$4, 'Radio Config'!$F$4="y"), 'ICS-217'!F80, IF(AND('ICS-217'!F80&gt;'Radio Config'!$C$5, 'ICS-217'!F80&lt;'Radio Config'!$D$5, 'Radio Config'!$F$5="y"), 'ICS-217'!F80, IF(AND('ICS-217'!F80&gt;'Radio Config'!$C$6, 'ICS-217'!F80&lt;'Radio Config'!$D$6, 'Radio Config'!$F$6="y"), 'ICS-217'!F80, IF(AND('ICS-217'!F80&gt;'Radio Config'!$C$7, 'ICS-217'!F80&lt;'Radio Config'!$D$7, 'Radio Config'!$F$7="y"), 'ICS-217'!F80, IF(AND('ICS-217'!F80&gt;'Radio Config'!$C$8, 'ICS-217'!F80&lt;'Radio Config'!$D$8, 'Radio Config'!$F$8="y"), 'ICS-217'!F80, ""))))))))</f>
        <v/>
      </c>
      <c r="D73" t="str">
        <f>IF(C73&lt;&gt;"", IF('ICS-217'!$F80='ICS-217'!$I80, "", IF('ICS-217'!$F80&gt;'ICS-217'!$I80, "-", IF('ICS-217'!$F80&lt;'ICS-217'!$I80, "+", "error"))), "")</f>
        <v/>
      </c>
      <c r="E73" s="111" t="str">
        <f>IF('ICS-217'!L80&lt;&gt;"FM","", IF(AND('ICS-217'!F80&gt;'Radio Config'!$C$2, 'ICS-217'!F80&lt;'Radio Config'!$D$2, 'Radio Config'!$F$2="y"), ABS('ICS-217'!F80-'ICS-217'!I80), IF(AND('ICS-217'!F80&gt;'Radio Config'!$C$3, 'ICS-217'!F80&lt;'Radio Config'!$D$3, 'Radio Config'!$F$3="y"), ABS('ICS-217'!F80-'ICS-217'!I80), IF(AND('ICS-217'!F80&gt;'Radio Config'!$C$4, 'ICS-217'!F80&lt;'Radio Config'!$D$4, 'Radio Config'!$F$4="y"), ABS('ICS-217'!F80-'ICS-217'!I80), IF(AND('ICS-217'!F80&gt;'Radio Config'!$C$5, 'ICS-217'!F80&lt;'Radio Config'!$D$5, 'Radio Config'!$F$5="y"), ABS('ICS-217'!F80-'ICS-217'!I80), IF(AND('ICS-217'!F80&gt;'Radio Config'!$C$6, 'ICS-217'!F80&lt;'Radio Config'!$D$6, 'Radio Config'!$F$6="y"), ABS('ICS-217'!F80-'ICS-217'!I80), IF(AND('ICS-217'!F80&gt;'Radio Config'!$C$7, 'ICS-217'!F80&lt;'Radio Config'!$D$7, 'Radio Config'!$F$7="y"), ABS('ICS-217'!F80-'ICS-217'!I80), IF(AND('ICS-217'!F80&gt;'Radio Config'!$C$8, 'ICS-217'!F80&lt;'Radio Config'!$D$8, 'Radio Config'!$F$8="y"), ABS('ICS-217'!F80-'ICS-217'!I80), ""))))))))</f>
        <v/>
      </c>
      <c r="F73" t="str">
        <f>IF(C73&lt;&gt;"", IF(AND('ICS-217'!H80&lt;&gt;"", 'ICS-217'!K80&lt;&gt;""), "TSQL", IF('ICS-217'!K80&lt;&gt;"", "Tone", "")), "")</f>
        <v/>
      </c>
      <c r="G73" s="112" t="str">
        <f>IF(C73&lt;&gt;"", IF('ICS-217'!K80&lt;&gt;"", 'ICS-217'!K80, 88.5) , "")</f>
        <v/>
      </c>
      <c r="H73" s="100" t="str">
        <f>IF(C73&lt;&gt;"", IF('ICS-217'!K80&lt;&gt;"", 'ICS-217'!K80, G73) , "")</f>
        <v/>
      </c>
      <c r="I73" t="str">
        <f t="shared" si="1"/>
        <v/>
      </c>
      <c r="J73" t="str">
        <f t="shared" si="2"/>
        <v/>
      </c>
      <c r="K73" t="str">
        <f>IF(C73&lt;&gt;"", IF(AND('ICS-217'!G80="W",'ICS-217'!L80="FM"), "FM", IF(AND('ICS-217'!G80="N",'ICS-217'!L80="FM"), "NFM", "")), "")</f>
        <v/>
      </c>
    </row>
    <row r="74">
      <c r="A74" t="str">
        <f t="shared" si="3"/>
        <v/>
      </c>
      <c r="B74" s="31" t="str">
        <f>IF(C74&lt;&gt;"", 'ICS-217'!D81 , "")</f>
        <v/>
      </c>
      <c r="C74" s="110" t="str">
        <f>IF('ICS-217'!L81&lt;&gt;"FM","", IF(AND('ICS-217'!F81&gt;'Radio Config'!$C$2, 'ICS-217'!F81&lt;'Radio Config'!$D$2, 'Radio Config'!$F$2="y"), 'ICS-217'!F81, IF(AND('ICS-217'!F81&gt;'Radio Config'!$C$3, 'ICS-217'!F81&lt;'Radio Config'!$D$3, 'Radio Config'!$F$3="y"), 'ICS-217'!F81, IF(AND('ICS-217'!F81&gt;'Radio Config'!$C$4, 'ICS-217'!F81&lt;'Radio Config'!$D$4, 'Radio Config'!$F$4="y"), 'ICS-217'!F81, IF(AND('ICS-217'!F81&gt;'Radio Config'!$C$5, 'ICS-217'!F81&lt;'Radio Config'!$D$5, 'Radio Config'!$F$5="y"), 'ICS-217'!F81, IF(AND('ICS-217'!F81&gt;'Radio Config'!$C$6, 'ICS-217'!F81&lt;'Radio Config'!$D$6, 'Radio Config'!$F$6="y"), 'ICS-217'!F81, IF(AND('ICS-217'!F81&gt;'Radio Config'!$C$7, 'ICS-217'!F81&lt;'Radio Config'!$D$7, 'Radio Config'!$F$7="y"), 'ICS-217'!F81, IF(AND('ICS-217'!F81&gt;'Radio Config'!$C$8, 'ICS-217'!F81&lt;'Radio Config'!$D$8, 'Radio Config'!$F$8="y"), 'ICS-217'!F81, ""))))))))</f>
        <v/>
      </c>
      <c r="D74" t="str">
        <f>IF(C74&lt;&gt;"", IF('ICS-217'!$F81='ICS-217'!$I81, "", IF('ICS-217'!$F81&gt;'ICS-217'!$I81, "-", IF('ICS-217'!$F81&lt;'ICS-217'!$I81, "+", "error"))), "")</f>
        <v/>
      </c>
      <c r="E74" s="111" t="str">
        <f>IF('ICS-217'!L81&lt;&gt;"FM","", IF(AND('ICS-217'!F81&gt;'Radio Config'!$C$2, 'ICS-217'!F81&lt;'Radio Config'!$D$2, 'Radio Config'!$F$2="y"), ABS('ICS-217'!F81-'ICS-217'!I81), IF(AND('ICS-217'!F81&gt;'Radio Config'!$C$3, 'ICS-217'!F81&lt;'Radio Config'!$D$3, 'Radio Config'!$F$3="y"), ABS('ICS-217'!F81-'ICS-217'!I81), IF(AND('ICS-217'!F81&gt;'Radio Config'!$C$4, 'ICS-217'!F81&lt;'Radio Config'!$D$4, 'Radio Config'!$F$4="y"), ABS('ICS-217'!F81-'ICS-217'!I81), IF(AND('ICS-217'!F81&gt;'Radio Config'!$C$5, 'ICS-217'!F81&lt;'Radio Config'!$D$5, 'Radio Config'!$F$5="y"), ABS('ICS-217'!F81-'ICS-217'!I81), IF(AND('ICS-217'!F81&gt;'Radio Config'!$C$6, 'ICS-217'!F81&lt;'Radio Config'!$D$6, 'Radio Config'!$F$6="y"), ABS('ICS-217'!F81-'ICS-217'!I81), IF(AND('ICS-217'!F81&gt;'Radio Config'!$C$7, 'ICS-217'!F81&lt;'Radio Config'!$D$7, 'Radio Config'!$F$7="y"), ABS('ICS-217'!F81-'ICS-217'!I81), IF(AND('ICS-217'!F81&gt;'Radio Config'!$C$8, 'ICS-217'!F81&lt;'Radio Config'!$D$8, 'Radio Config'!$F$8="y"), ABS('ICS-217'!F81-'ICS-217'!I81), ""))))))))</f>
        <v/>
      </c>
      <c r="F74" t="str">
        <f>IF(C74&lt;&gt;"", IF(AND('ICS-217'!H81&lt;&gt;"", 'ICS-217'!K81&lt;&gt;""), "TSQL", IF('ICS-217'!K81&lt;&gt;"", "Tone", "")), "")</f>
        <v/>
      </c>
      <c r="G74" s="112" t="str">
        <f>IF(C74&lt;&gt;"", IF('ICS-217'!K81&lt;&gt;"", 'ICS-217'!K81, 88.5) , "")</f>
        <v/>
      </c>
      <c r="H74" s="100" t="str">
        <f>IF(C74&lt;&gt;"", IF('ICS-217'!K81&lt;&gt;"", 'ICS-217'!K81, G74) , "")</f>
        <v/>
      </c>
      <c r="I74" t="str">
        <f t="shared" si="1"/>
        <v/>
      </c>
      <c r="J74" t="str">
        <f t="shared" si="2"/>
        <v/>
      </c>
      <c r="K74" t="str">
        <f>IF(C74&lt;&gt;"", IF(AND('ICS-217'!G81="W",'ICS-217'!L81="FM"), "FM", IF(AND('ICS-217'!G81="N",'ICS-217'!L81="FM"), "NFM", "")), "")</f>
        <v/>
      </c>
    </row>
    <row r="75">
      <c r="A75" t="str">
        <f t="shared" si="3"/>
        <v/>
      </c>
      <c r="B75" s="31" t="str">
        <f>IF(C75&lt;&gt;"", 'ICS-217'!D82 , "")</f>
        <v/>
      </c>
      <c r="C75" s="110" t="str">
        <f>IF('ICS-217'!L82&lt;&gt;"FM","", IF(AND('ICS-217'!F82&gt;'Radio Config'!$C$2, 'ICS-217'!F82&lt;'Radio Config'!$D$2, 'Radio Config'!$F$2="y"), 'ICS-217'!F82, IF(AND('ICS-217'!F82&gt;'Radio Config'!$C$3, 'ICS-217'!F82&lt;'Radio Config'!$D$3, 'Radio Config'!$F$3="y"), 'ICS-217'!F82, IF(AND('ICS-217'!F82&gt;'Radio Config'!$C$4, 'ICS-217'!F82&lt;'Radio Config'!$D$4, 'Radio Config'!$F$4="y"), 'ICS-217'!F82, IF(AND('ICS-217'!F82&gt;'Radio Config'!$C$5, 'ICS-217'!F82&lt;'Radio Config'!$D$5, 'Radio Config'!$F$5="y"), 'ICS-217'!F82, IF(AND('ICS-217'!F82&gt;'Radio Config'!$C$6, 'ICS-217'!F82&lt;'Radio Config'!$D$6, 'Radio Config'!$F$6="y"), 'ICS-217'!F82, IF(AND('ICS-217'!F82&gt;'Radio Config'!$C$7, 'ICS-217'!F82&lt;'Radio Config'!$D$7, 'Radio Config'!$F$7="y"), 'ICS-217'!F82, IF(AND('ICS-217'!F82&gt;'Radio Config'!$C$8, 'ICS-217'!F82&lt;'Radio Config'!$D$8, 'Radio Config'!$F$8="y"), 'ICS-217'!F82, ""))))))))</f>
        <v/>
      </c>
      <c r="D75" t="str">
        <f>IF(C75&lt;&gt;"", IF('ICS-217'!$F82='ICS-217'!$I82, "", IF('ICS-217'!$F82&gt;'ICS-217'!$I82, "-", IF('ICS-217'!$F82&lt;'ICS-217'!$I82, "+", "error"))), "")</f>
        <v/>
      </c>
      <c r="E75" s="111" t="str">
        <f>IF('ICS-217'!L82&lt;&gt;"FM","", IF(AND('ICS-217'!F82&gt;'Radio Config'!$C$2, 'ICS-217'!F82&lt;'Radio Config'!$D$2, 'Radio Config'!$F$2="y"), ABS('ICS-217'!F82-'ICS-217'!I82), IF(AND('ICS-217'!F82&gt;'Radio Config'!$C$3, 'ICS-217'!F82&lt;'Radio Config'!$D$3, 'Radio Config'!$F$3="y"), ABS('ICS-217'!F82-'ICS-217'!I82), IF(AND('ICS-217'!F82&gt;'Radio Config'!$C$4, 'ICS-217'!F82&lt;'Radio Config'!$D$4, 'Radio Config'!$F$4="y"), ABS('ICS-217'!F82-'ICS-217'!I82), IF(AND('ICS-217'!F82&gt;'Radio Config'!$C$5, 'ICS-217'!F82&lt;'Radio Config'!$D$5, 'Radio Config'!$F$5="y"), ABS('ICS-217'!F82-'ICS-217'!I82), IF(AND('ICS-217'!F82&gt;'Radio Config'!$C$6, 'ICS-217'!F82&lt;'Radio Config'!$D$6, 'Radio Config'!$F$6="y"), ABS('ICS-217'!F82-'ICS-217'!I82), IF(AND('ICS-217'!F82&gt;'Radio Config'!$C$7, 'ICS-217'!F82&lt;'Radio Config'!$D$7, 'Radio Config'!$F$7="y"), ABS('ICS-217'!F82-'ICS-217'!I82), IF(AND('ICS-217'!F82&gt;'Radio Config'!$C$8, 'ICS-217'!F82&lt;'Radio Config'!$D$8, 'Radio Config'!$F$8="y"), ABS('ICS-217'!F82-'ICS-217'!I82), ""))))))))</f>
        <v/>
      </c>
      <c r="F75" t="str">
        <f>IF(C75&lt;&gt;"", IF(AND('ICS-217'!H82&lt;&gt;"", 'ICS-217'!K82&lt;&gt;""), "TSQL", IF('ICS-217'!K82&lt;&gt;"", "Tone", "")), "")</f>
        <v/>
      </c>
      <c r="G75" s="112" t="str">
        <f>IF(C75&lt;&gt;"", IF('ICS-217'!K82&lt;&gt;"", 'ICS-217'!K82, 88.5) , "")</f>
        <v/>
      </c>
      <c r="H75" s="100" t="str">
        <f>IF(C75&lt;&gt;"", IF('ICS-217'!K82&lt;&gt;"", 'ICS-217'!K82, G75) , "")</f>
        <v/>
      </c>
      <c r="I75" t="str">
        <f t="shared" si="1"/>
        <v/>
      </c>
      <c r="J75" t="str">
        <f t="shared" si="2"/>
        <v/>
      </c>
      <c r="K75" t="str">
        <f>IF(C75&lt;&gt;"", IF(AND('ICS-217'!G82="W",'ICS-217'!L82="FM"), "FM", IF(AND('ICS-217'!G82="N",'ICS-217'!L82="FM"), "NFM", "")), "")</f>
        <v/>
      </c>
    </row>
    <row r="76">
      <c r="A76" t="str">
        <f t="shared" si="3"/>
        <v/>
      </c>
      <c r="B76" s="31" t="str">
        <f>IF(C76&lt;&gt;"", 'ICS-217'!D83 , "")</f>
        <v/>
      </c>
      <c r="C76" s="110" t="str">
        <f>IF('ICS-217'!L83&lt;&gt;"FM","", IF(AND('ICS-217'!F83&gt;'Radio Config'!$C$2, 'ICS-217'!F83&lt;'Radio Config'!$D$2, 'Radio Config'!$F$2="y"), 'ICS-217'!F83, IF(AND('ICS-217'!F83&gt;'Radio Config'!$C$3, 'ICS-217'!F83&lt;'Radio Config'!$D$3, 'Radio Config'!$F$3="y"), 'ICS-217'!F83, IF(AND('ICS-217'!F83&gt;'Radio Config'!$C$4, 'ICS-217'!F83&lt;'Radio Config'!$D$4, 'Radio Config'!$F$4="y"), 'ICS-217'!F83, IF(AND('ICS-217'!F83&gt;'Radio Config'!$C$5, 'ICS-217'!F83&lt;'Radio Config'!$D$5, 'Radio Config'!$F$5="y"), 'ICS-217'!F83, IF(AND('ICS-217'!F83&gt;'Radio Config'!$C$6, 'ICS-217'!F83&lt;'Radio Config'!$D$6, 'Radio Config'!$F$6="y"), 'ICS-217'!F83, IF(AND('ICS-217'!F83&gt;'Radio Config'!$C$7, 'ICS-217'!F83&lt;'Radio Config'!$D$7, 'Radio Config'!$F$7="y"), 'ICS-217'!F83, IF(AND('ICS-217'!F83&gt;'Radio Config'!$C$8, 'ICS-217'!F83&lt;'Radio Config'!$D$8, 'Radio Config'!$F$8="y"), 'ICS-217'!F83, ""))))))))</f>
        <v/>
      </c>
      <c r="D76" t="str">
        <f>IF(C76&lt;&gt;"", IF('ICS-217'!$F83='ICS-217'!$I83, "", IF('ICS-217'!$F83&gt;'ICS-217'!$I83, "-", IF('ICS-217'!$F83&lt;'ICS-217'!$I83, "+", "error"))), "")</f>
        <v/>
      </c>
      <c r="E76" s="111" t="str">
        <f>IF('ICS-217'!L83&lt;&gt;"FM","", IF(AND('ICS-217'!F83&gt;'Radio Config'!$C$2, 'ICS-217'!F83&lt;'Radio Config'!$D$2, 'Radio Config'!$F$2="y"), ABS('ICS-217'!F83-'ICS-217'!I83), IF(AND('ICS-217'!F83&gt;'Radio Config'!$C$3, 'ICS-217'!F83&lt;'Radio Config'!$D$3, 'Radio Config'!$F$3="y"), ABS('ICS-217'!F83-'ICS-217'!I83), IF(AND('ICS-217'!F83&gt;'Radio Config'!$C$4, 'ICS-217'!F83&lt;'Radio Config'!$D$4, 'Radio Config'!$F$4="y"), ABS('ICS-217'!F83-'ICS-217'!I83), IF(AND('ICS-217'!F83&gt;'Radio Config'!$C$5, 'ICS-217'!F83&lt;'Radio Config'!$D$5, 'Radio Config'!$F$5="y"), ABS('ICS-217'!F83-'ICS-217'!I83), IF(AND('ICS-217'!F83&gt;'Radio Config'!$C$6, 'ICS-217'!F83&lt;'Radio Config'!$D$6, 'Radio Config'!$F$6="y"), ABS('ICS-217'!F83-'ICS-217'!I83), IF(AND('ICS-217'!F83&gt;'Radio Config'!$C$7, 'ICS-217'!F83&lt;'Radio Config'!$D$7, 'Radio Config'!$F$7="y"), ABS('ICS-217'!F83-'ICS-217'!I83), IF(AND('ICS-217'!F83&gt;'Radio Config'!$C$8, 'ICS-217'!F83&lt;'Radio Config'!$D$8, 'Radio Config'!$F$8="y"), ABS('ICS-217'!F83-'ICS-217'!I83), ""))))))))</f>
        <v/>
      </c>
      <c r="F76" t="str">
        <f>IF(C76&lt;&gt;"", IF(AND('ICS-217'!H83&lt;&gt;"", 'ICS-217'!K83&lt;&gt;""), "TSQL", IF('ICS-217'!K83&lt;&gt;"", "Tone", "")), "")</f>
        <v/>
      </c>
      <c r="G76" s="112" t="str">
        <f>IF(C76&lt;&gt;"", IF('ICS-217'!K83&lt;&gt;"", 'ICS-217'!K83, 88.5) , "")</f>
        <v/>
      </c>
      <c r="H76" s="100" t="str">
        <f>IF(C76&lt;&gt;"", IF('ICS-217'!K83&lt;&gt;"", 'ICS-217'!K83, G76) , "")</f>
        <v/>
      </c>
      <c r="I76" t="str">
        <f t="shared" si="1"/>
        <v/>
      </c>
      <c r="J76" t="str">
        <f t="shared" si="2"/>
        <v/>
      </c>
      <c r="K76" t="str">
        <f>IF(C76&lt;&gt;"", IF(AND('ICS-217'!G83="W",'ICS-217'!L83="FM"), "FM", IF(AND('ICS-217'!G83="N",'ICS-217'!L83="FM"), "NFM", "")), "")</f>
        <v/>
      </c>
    </row>
    <row r="77">
      <c r="A77" t="str">
        <f t="shared" si="3"/>
        <v/>
      </c>
      <c r="B77" s="31" t="str">
        <f>IF(C77&lt;&gt;"", 'ICS-217'!D84 , "")</f>
        <v/>
      </c>
      <c r="C77" s="110" t="str">
        <f>IF('ICS-217'!L84&lt;&gt;"FM","", IF(AND('ICS-217'!F84&gt;'Radio Config'!$C$2, 'ICS-217'!F84&lt;'Radio Config'!$D$2, 'Radio Config'!$F$2="y"), 'ICS-217'!F84, IF(AND('ICS-217'!F84&gt;'Radio Config'!$C$3, 'ICS-217'!F84&lt;'Radio Config'!$D$3, 'Radio Config'!$F$3="y"), 'ICS-217'!F84, IF(AND('ICS-217'!F84&gt;'Radio Config'!$C$4, 'ICS-217'!F84&lt;'Radio Config'!$D$4, 'Radio Config'!$F$4="y"), 'ICS-217'!F84, IF(AND('ICS-217'!F84&gt;'Radio Config'!$C$5, 'ICS-217'!F84&lt;'Radio Config'!$D$5, 'Radio Config'!$F$5="y"), 'ICS-217'!F84, IF(AND('ICS-217'!F84&gt;'Radio Config'!$C$6, 'ICS-217'!F84&lt;'Radio Config'!$D$6, 'Radio Config'!$F$6="y"), 'ICS-217'!F84, IF(AND('ICS-217'!F84&gt;'Radio Config'!$C$7, 'ICS-217'!F84&lt;'Radio Config'!$D$7, 'Radio Config'!$F$7="y"), 'ICS-217'!F84, IF(AND('ICS-217'!F84&gt;'Radio Config'!$C$8, 'ICS-217'!F84&lt;'Radio Config'!$D$8, 'Radio Config'!$F$8="y"), 'ICS-217'!F84, ""))))))))</f>
        <v/>
      </c>
      <c r="D77" t="str">
        <f>IF(C77&lt;&gt;"", IF('ICS-217'!$F84='ICS-217'!$I84, "", IF('ICS-217'!$F84&gt;'ICS-217'!$I84, "-", IF('ICS-217'!$F84&lt;'ICS-217'!$I84, "+", "error"))), "")</f>
        <v/>
      </c>
      <c r="E77" s="111" t="str">
        <f>IF('ICS-217'!L84&lt;&gt;"FM","", IF(AND('ICS-217'!F84&gt;'Radio Config'!$C$2, 'ICS-217'!F84&lt;'Radio Config'!$D$2, 'Radio Config'!$F$2="y"), ABS('ICS-217'!F84-'ICS-217'!I84), IF(AND('ICS-217'!F84&gt;'Radio Config'!$C$3, 'ICS-217'!F84&lt;'Radio Config'!$D$3, 'Radio Config'!$F$3="y"), ABS('ICS-217'!F84-'ICS-217'!I84), IF(AND('ICS-217'!F84&gt;'Radio Config'!$C$4, 'ICS-217'!F84&lt;'Radio Config'!$D$4, 'Radio Config'!$F$4="y"), ABS('ICS-217'!F84-'ICS-217'!I84), IF(AND('ICS-217'!F84&gt;'Radio Config'!$C$5, 'ICS-217'!F84&lt;'Radio Config'!$D$5, 'Radio Config'!$F$5="y"), ABS('ICS-217'!F84-'ICS-217'!I84), IF(AND('ICS-217'!F84&gt;'Radio Config'!$C$6, 'ICS-217'!F84&lt;'Radio Config'!$D$6, 'Radio Config'!$F$6="y"), ABS('ICS-217'!F84-'ICS-217'!I84), IF(AND('ICS-217'!F84&gt;'Radio Config'!$C$7, 'ICS-217'!F84&lt;'Radio Config'!$D$7, 'Radio Config'!$F$7="y"), ABS('ICS-217'!F84-'ICS-217'!I84), IF(AND('ICS-217'!F84&gt;'Radio Config'!$C$8, 'ICS-217'!F84&lt;'Radio Config'!$D$8, 'Radio Config'!$F$8="y"), ABS('ICS-217'!F84-'ICS-217'!I84), ""))))))))</f>
        <v/>
      </c>
      <c r="F77" t="str">
        <f>IF(C77&lt;&gt;"", IF(AND('ICS-217'!H84&lt;&gt;"", 'ICS-217'!K84&lt;&gt;""), "TSQL", IF('ICS-217'!K84&lt;&gt;"", "Tone", "")), "")</f>
        <v/>
      </c>
      <c r="G77" s="112" t="str">
        <f>IF(C77&lt;&gt;"", IF('ICS-217'!K84&lt;&gt;"", 'ICS-217'!K84, 88.5) , "")</f>
        <v/>
      </c>
      <c r="H77" s="100" t="str">
        <f>IF(C77&lt;&gt;"", IF('ICS-217'!K84&lt;&gt;"", 'ICS-217'!K84, G77) , "")</f>
        <v/>
      </c>
      <c r="I77" t="str">
        <f t="shared" si="1"/>
        <v/>
      </c>
      <c r="J77" t="str">
        <f t="shared" si="2"/>
        <v/>
      </c>
      <c r="K77" t="str">
        <f>IF(C77&lt;&gt;"", IF(AND('ICS-217'!G84="W",'ICS-217'!L84="FM"), "FM", IF(AND('ICS-217'!G84="N",'ICS-217'!L84="FM"), "NFM", "")), "")</f>
        <v/>
      </c>
    </row>
    <row r="78">
      <c r="A78" t="str">
        <f t="shared" si="3"/>
        <v/>
      </c>
      <c r="B78" s="31" t="str">
        <f>IF(C78&lt;&gt;"", 'ICS-217'!D85 , "")</f>
        <v/>
      </c>
      <c r="C78" s="110" t="str">
        <f>IF('ICS-217'!L85&lt;&gt;"FM","", IF(AND('ICS-217'!F85&gt;'Radio Config'!$C$2, 'ICS-217'!F85&lt;'Radio Config'!$D$2, 'Radio Config'!$F$2="y"), 'ICS-217'!F85, IF(AND('ICS-217'!F85&gt;'Radio Config'!$C$3, 'ICS-217'!F85&lt;'Radio Config'!$D$3, 'Radio Config'!$F$3="y"), 'ICS-217'!F85, IF(AND('ICS-217'!F85&gt;'Radio Config'!$C$4, 'ICS-217'!F85&lt;'Radio Config'!$D$4, 'Radio Config'!$F$4="y"), 'ICS-217'!F85, IF(AND('ICS-217'!F85&gt;'Radio Config'!$C$5, 'ICS-217'!F85&lt;'Radio Config'!$D$5, 'Radio Config'!$F$5="y"), 'ICS-217'!F85, IF(AND('ICS-217'!F85&gt;'Radio Config'!$C$6, 'ICS-217'!F85&lt;'Radio Config'!$D$6, 'Radio Config'!$F$6="y"), 'ICS-217'!F85, IF(AND('ICS-217'!F85&gt;'Radio Config'!$C$7, 'ICS-217'!F85&lt;'Radio Config'!$D$7, 'Radio Config'!$F$7="y"), 'ICS-217'!F85, IF(AND('ICS-217'!F85&gt;'Radio Config'!$C$8, 'ICS-217'!F85&lt;'Radio Config'!$D$8, 'Radio Config'!$F$8="y"), 'ICS-217'!F85, ""))))))))</f>
        <v/>
      </c>
      <c r="D78" t="str">
        <f>IF(C78&lt;&gt;"", IF('ICS-217'!$F85='ICS-217'!$I85, "", IF('ICS-217'!$F85&gt;'ICS-217'!$I85, "-", IF('ICS-217'!$F85&lt;'ICS-217'!$I85, "+", "error"))), "")</f>
        <v/>
      </c>
      <c r="E78" s="111" t="str">
        <f>IF('ICS-217'!L85&lt;&gt;"FM","", IF(AND('ICS-217'!F85&gt;'Radio Config'!$C$2, 'ICS-217'!F85&lt;'Radio Config'!$D$2, 'Radio Config'!$F$2="y"), ABS('ICS-217'!F85-'ICS-217'!I85), IF(AND('ICS-217'!F85&gt;'Radio Config'!$C$3, 'ICS-217'!F85&lt;'Radio Config'!$D$3, 'Radio Config'!$F$3="y"), ABS('ICS-217'!F85-'ICS-217'!I85), IF(AND('ICS-217'!F85&gt;'Radio Config'!$C$4, 'ICS-217'!F85&lt;'Radio Config'!$D$4, 'Radio Config'!$F$4="y"), ABS('ICS-217'!F85-'ICS-217'!I85), IF(AND('ICS-217'!F85&gt;'Radio Config'!$C$5, 'ICS-217'!F85&lt;'Radio Config'!$D$5, 'Radio Config'!$F$5="y"), ABS('ICS-217'!F85-'ICS-217'!I85), IF(AND('ICS-217'!F85&gt;'Radio Config'!$C$6, 'ICS-217'!F85&lt;'Radio Config'!$D$6, 'Radio Config'!$F$6="y"), ABS('ICS-217'!F85-'ICS-217'!I85), IF(AND('ICS-217'!F85&gt;'Radio Config'!$C$7, 'ICS-217'!F85&lt;'Radio Config'!$D$7, 'Radio Config'!$F$7="y"), ABS('ICS-217'!F85-'ICS-217'!I85), IF(AND('ICS-217'!F85&gt;'Radio Config'!$C$8, 'ICS-217'!F85&lt;'Radio Config'!$D$8, 'Radio Config'!$F$8="y"), ABS('ICS-217'!F85-'ICS-217'!I85), ""))))))))</f>
        <v/>
      </c>
      <c r="F78" t="str">
        <f>IF(C78&lt;&gt;"", IF(AND('ICS-217'!H85&lt;&gt;"", 'ICS-217'!K85&lt;&gt;""), "TSQL", IF('ICS-217'!K85&lt;&gt;"", "Tone", "")), "")</f>
        <v/>
      </c>
      <c r="G78" s="112" t="str">
        <f>IF(C78&lt;&gt;"", IF('ICS-217'!K85&lt;&gt;"", 'ICS-217'!K85, 88.5) , "")</f>
        <v/>
      </c>
      <c r="H78" s="100" t="str">
        <f>IF(C78&lt;&gt;"", IF('ICS-217'!K85&lt;&gt;"", 'ICS-217'!K85, G78) , "")</f>
        <v/>
      </c>
      <c r="I78" t="str">
        <f t="shared" si="1"/>
        <v/>
      </c>
      <c r="J78" t="str">
        <f t="shared" si="2"/>
        <v/>
      </c>
      <c r="K78" t="str">
        <f>IF(C78&lt;&gt;"", IF(AND('ICS-217'!G85="W",'ICS-217'!L85="FM"), "FM", IF(AND('ICS-217'!G85="N",'ICS-217'!L85="FM"), "NFM", "")), "")</f>
        <v/>
      </c>
    </row>
    <row r="79">
      <c r="A79" t="str">
        <f t="shared" si="3"/>
        <v/>
      </c>
      <c r="B79" s="31" t="str">
        <f>IF(C79&lt;&gt;"", 'ICS-217'!D86 , "")</f>
        <v/>
      </c>
      <c r="C79" s="110" t="str">
        <f>IF('ICS-217'!L86&lt;&gt;"FM","", IF(AND('ICS-217'!F86&gt;'Radio Config'!$C$2, 'ICS-217'!F86&lt;'Radio Config'!$D$2, 'Radio Config'!$F$2="y"), 'ICS-217'!F86, IF(AND('ICS-217'!F86&gt;'Radio Config'!$C$3, 'ICS-217'!F86&lt;'Radio Config'!$D$3, 'Radio Config'!$F$3="y"), 'ICS-217'!F86, IF(AND('ICS-217'!F86&gt;'Radio Config'!$C$4, 'ICS-217'!F86&lt;'Radio Config'!$D$4, 'Radio Config'!$F$4="y"), 'ICS-217'!F86, IF(AND('ICS-217'!F86&gt;'Radio Config'!$C$5, 'ICS-217'!F86&lt;'Radio Config'!$D$5, 'Radio Config'!$F$5="y"), 'ICS-217'!F86, IF(AND('ICS-217'!F86&gt;'Radio Config'!$C$6, 'ICS-217'!F86&lt;'Radio Config'!$D$6, 'Radio Config'!$F$6="y"), 'ICS-217'!F86, IF(AND('ICS-217'!F86&gt;'Radio Config'!$C$7, 'ICS-217'!F86&lt;'Radio Config'!$D$7, 'Radio Config'!$F$7="y"), 'ICS-217'!F86, IF(AND('ICS-217'!F86&gt;'Radio Config'!$C$8, 'ICS-217'!F86&lt;'Radio Config'!$D$8, 'Radio Config'!$F$8="y"), 'ICS-217'!F86, ""))))))))</f>
        <v/>
      </c>
      <c r="D79" t="str">
        <f>IF(C79&lt;&gt;"", IF('ICS-217'!$F86='ICS-217'!$I86, "", IF('ICS-217'!$F86&gt;'ICS-217'!$I86, "-", IF('ICS-217'!$F86&lt;'ICS-217'!$I86, "+", "error"))), "")</f>
        <v/>
      </c>
      <c r="E79" s="111" t="str">
        <f>IF('ICS-217'!L86&lt;&gt;"FM","", IF(AND('ICS-217'!F86&gt;'Radio Config'!$C$2, 'ICS-217'!F86&lt;'Radio Config'!$D$2, 'Radio Config'!$F$2="y"), ABS('ICS-217'!F86-'ICS-217'!I86), IF(AND('ICS-217'!F86&gt;'Radio Config'!$C$3, 'ICS-217'!F86&lt;'Radio Config'!$D$3, 'Radio Config'!$F$3="y"), ABS('ICS-217'!F86-'ICS-217'!I86), IF(AND('ICS-217'!F86&gt;'Radio Config'!$C$4, 'ICS-217'!F86&lt;'Radio Config'!$D$4, 'Radio Config'!$F$4="y"), ABS('ICS-217'!F86-'ICS-217'!I86), IF(AND('ICS-217'!F86&gt;'Radio Config'!$C$5, 'ICS-217'!F86&lt;'Radio Config'!$D$5, 'Radio Config'!$F$5="y"), ABS('ICS-217'!F86-'ICS-217'!I86), IF(AND('ICS-217'!F86&gt;'Radio Config'!$C$6, 'ICS-217'!F86&lt;'Radio Config'!$D$6, 'Radio Config'!$F$6="y"), ABS('ICS-217'!F86-'ICS-217'!I86), IF(AND('ICS-217'!F86&gt;'Radio Config'!$C$7, 'ICS-217'!F86&lt;'Radio Config'!$D$7, 'Radio Config'!$F$7="y"), ABS('ICS-217'!F86-'ICS-217'!I86), IF(AND('ICS-217'!F86&gt;'Radio Config'!$C$8, 'ICS-217'!F86&lt;'Radio Config'!$D$8, 'Radio Config'!$F$8="y"), ABS('ICS-217'!F86-'ICS-217'!I86), ""))))))))</f>
        <v/>
      </c>
      <c r="F79" t="str">
        <f>IF(C79&lt;&gt;"", IF(AND('ICS-217'!H86&lt;&gt;"", 'ICS-217'!K86&lt;&gt;""), "TSQL", IF('ICS-217'!K86&lt;&gt;"", "Tone", "")), "")</f>
        <v/>
      </c>
      <c r="G79" s="112" t="str">
        <f>IF(C79&lt;&gt;"", IF('ICS-217'!K86&lt;&gt;"", 'ICS-217'!K86, 88.5) , "")</f>
        <v/>
      </c>
      <c r="H79" s="100" t="str">
        <f>IF(C79&lt;&gt;"", IF('ICS-217'!K86&lt;&gt;"", 'ICS-217'!K86, G79) , "")</f>
        <v/>
      </c>
      <c r="I79" t="str">
        <f t="shared" si="1"/>
        <v/>
      </c>
      <c r="J79" t="str">
        <f t="shared" si="2"/>
        <v/>
      </c>
      <c r="K79" t="str">
        <f>IF(C79&lt;&gt;"", IF(AND('ICS-217'!G86="W",'ICS-217'!L86="FM"), "FM", IF(AND('ICS-217'!G86="N",'ICS-217'!L86="FM"), "NFM", "")), "")</f>
        <v/>
      </c>
    </row>
    <row r="80">
      <c r="A80" t="str">
        <f t="shared" si="3"/>
        <v/>
      </c>
      <c r="B80" s="31" t="str">
        <f>IF(C80&lt;&gt;"", 'ICS-217'!D87 , "")</f>
        <v/>
      </c>
      <c r="C80" s="110" t="str">
        <f>IF('ICS-217'!L87&lt;&gt;"FM","", IF(AND('ICS-217'!F87&gt;'Radio Config'!$C$2, 'ICS-217'!F87&lt;'Radio Config'!$D$2, 'Radio Config'!$F$2="y"), 'ICS-217'!F87, IF(AND('ICS-217'!F87&gt;'Radio Config'!$C$3, 'ICS-217'!F87&lt;'Radio Config'!$D$3, 'Radio Config'!$F$3="y"), 'ICS-217'!F87, IF(AND('ICS-217'!F87&gt;'Radio Config'!$C$4, 'ICS-217'!F87&lt;'Radio Config'!$D$4, 'Radio Config'!$F$4="y"), 'ICS-217'!F87, IF(AND('ICS-217'!F87&gt;'Radio Config'!$C$5, 'ICS-217'!F87&lt;'Radio Config'!$D$5, 'Radio Config'!$F$5="y"), 'ICS-217'!F87, IF(AND('ICS-217'!F87&gt;'Radio Config'!$C$6, 'ICS-217'!F87&lt;'Radio Config'!$D$6, 'Radio Config'!$F$6="y"), 'ICS-217'!F87, IF(AND('ICS-217'!F87&gt;'Radio Config'!$C$7, 'ICS-217'!F87&lt;'Radio Config'!$D$7, 'Radio Config'!$F$7="y"), 'ICS-217'!F87, IF(AND('ICS-217'!F87&gt;'Radio Config'!$C$8, 'ICS-217'!F87&lt;'Radio Config'!$D$8, 'Radio Config'!$F$8="y"), 'ICS-217'!F87, ""))))))))</f>
        <v/>
      </c>
      <c r="D80" t="str">
        <f>IF(C80&lt;&gt;"", IF('ICS-217'!$F87='ICS-217'!$I87, "", IF('ICS-217'!$F87&gt;'ICS-217'!$I87, "-", IF('ICS-217'!$F87&lt;'ICS-217'!$I87, "+", "error"))), "")</f>
        <v/>
      </c>
      <c r="E80" s="111" t="str">
        <f>IF('ICS-217'!L87&lt;&gt;"FM","", IF(AND('ICS-217'!F87&gt;'Radio Config'!$C$2, 'ICS-217'!F87&lt;'Radio Config'!$D$2, 'Radio Config'!$F$2="y"), ABS('ICS-217'!F87-'ICS-217'!I87), IF(AND('ICS-217'!F87&gt;'Radio Config'!$C$3, 'ICS-217'!F87&lt;'Radio Config'!$D$3, 'Radio Config'!$F$3="y"), ABS('ICS-217'!F87-'ICS-217'!I87), IF(AND('ICS-217'!F87&gt;'Radio Config'!$C$4, 'ICS-217'!F87&lt;'Radio Config'!$D$4, 'Radio Config'!$F$4="y"), ABS('ICS-217'!F87-'ICS-217'!I87), IF(AND('ICS-217'!F87&gt;'Radio Config'!$C$5, 'ICS-217'!F87&lt;'Radio Config'!$D$5, 'Radio Config'!$F$5="y"), ABS('ICS-217'!F87-'ICS-217'!I87), IF(AND('ICS-217'!F87&gt;'Radio Config'!$C$6, 'ICS-217'!F87&lt;'Radio Config'!$D$6, 'Radio Config'!$F$6="y"), ABS('ICS-217'!F87-'ICS-217'!I87), IF(AND('ICS-217'!F87&gt;'Radio Config'!$C$7, 'ICS-217'!F87&lt;'Radio Config'!$D$7, 'Radio Config'!$F$7="y"), ABS('ICS-217'!F87-'ICS-217'!I87), IF(AND('ICS-217'!F87&gt;'Radio Config'!$C$8, 'ICS-217'!F87&lt;'Radio Config'!$D$8, 'Radio Config'!$F$8="y"), ABS('ICS-217'!F87-'ICS-217'!I87), ""))))))))</f>
        <v/>
      </c>
      <c r="F80" t="str">
        <f>IF(C80&lt;&gt;"", IF(AND('ICS-217'!H87&lt;&gt;"", 'ICS-217'!K87&lt;&gt;""), "TSQL", IF('ICS-217'!K87&lt;&gt;"", "Tone", "")), "")</f>
        <v/>
      </c>
      <c r="G80" s="112" t="str">
        <f>IF(C80&lt;&gt;"", IF('ICS-217'!K87&lt;&gt;"", 'ICS-217'!K87, 88.5) , "")</f>
        <v/>
      </c>
      <c r="H80" s="100" t="str">
        <f>IF(C80&lt;&gt;"", IF('ICS-217'!K87&lt;&gt;"", 'ICS-217'!K87, G80) , "")</f>
        <v/>
      </c>
      <c r="I80" t="str">
        <f t="shared" si="1"/>
        <v/>
      </c>
      <c r="J80" t="str">
        <f t="shared" si="2"/>
        <v/>
      </c>
      <c r="K80" t="str">
        <f>IF(C80&lt;&gt;"", IF(AND('ICS-217'!G87="W",'ICS-217'!L87="FM"), "FM", IF(AND('ICS-217'!G87="N",'ICS-217'!L87="FM"), "NFM", "")), "")</f>
        <v/>
      </c>
    </row>
    <row r="81">
      <c r="A81">
        <f t="shared" si="3"/>
        <v>24</v>
      </c>
      <c r="B81" s="31" t="str">
        <f>IF(C81&lt;&gt;"", 'ICS-217'!D88 , "")</f>
        <v>51A</v>
      </c>
      <c r="C81" s="110">
        <f>IF('ICS-217'!L88&lt;&gt;"FM","", IF(AND('ICS-217'!F88&gt;'Radio Config'!$C$2, 'ICS-217'!F88&lt;'Radio Config'!$D$2, 'Radio Config'!$F$2="y"), 'ICS-217'!F88, IF(AND('ICS-217'!F88&gt;'Radio Config'!$C$3, 'ICS-217'!F88&lt;'Radio Config'!$D$3, 'Radio Config'!$F$3="y"), 'ICS-217'!F88, IF(AND('ICS-217'!F88&gt;'Radio Config'!$C$4, 'ICS-217'!F88&lt;'Radio Config'!$D$4, 'Radio Config'!$F$4="y"), 'ICS-217'!F88, IF(AND('ICS-217'!F88&gt;'Radio Config'!$C$5, 'ICS-217'!F88&lt;'Radio Config'!$D$5, 'Radio Config'!$F$5="y"), 'ICS-217'!F88, IF(AND('ICS-217'!F88&gt;'Radio Config'!$C$6, 'ICS-217'!F88&lt;'Radio Config'!$D$6, 'Radio Config'!$F$6="y"), 'ICS-217'!F88, IF(AND('ICS-217'!F88&gt;'Radio Config'!$C$7, 'ICS-217'!F88&lt;'Radio Config'!$D$7, 'Radio Config'!$F$7="y"), 'ICS-217'!F88, IF(AND('ICS-217'!F88&gt;'Radio Config'!$C$8, 'ICS-217'!F88&lt;'Radio Config'!$D$8, 'Radio Config'!$F$8="y"), 'ICS-217'!F88, ""))))))))</f>
        <v>449.7375</v>
      </c>
      <c r="D81" t="str">
        <f>IF(C81&lt;&gt;"", IF('ICS-217'!$F88='ICS-217'!$I88, "", IF('ICS-217'!$F88&gt;'ICS-217'!$I88, "-", IF('ICS-217'!$F88&lt;'ICS-217'!$I88, "+", "error"))), "")</f>
        <v>-</v>
      </c>
      <c r="E81" s="111">
        <f>IF('ICS-217'!L88&lt;&gt;"FM","", IF(AND('ICS-217'!F88&gt;'Radio Config'!$C$2, 'ICS-217'!F88&lt;'Radio Config'!$D$2, 'Radio Config'!$F$2="y"), ABS('ICS-217'!F88-'ICS-217'!I88), IF(AND('ICS-217'!F88&gt;'Radio Config'!$C$3, 'ICS-217'!F88&lt;'Radio Config'!$D$3, 'Radio Config'!$F$3="y"), ABS('ICS-217'!F88-'ICS-217'!I88), IF(AND('ICS-217'!F88&gt;'Radio Config'!$C$4, 'ICS-217'!F88&lt;'Radio Config'!$D$4, 'Radio Config'!$F$4="y"), ABS('ICS-217'!F88-'ICS-217'!I88), IF(AND('ICS-217'!F88&gt;'Radio Config'!$C$5, 'ICS-217'!F88&lt;'Radio Config'!$D$5, 'Radio Config'!$F$5="y"), ABS('ICS-217'!F88-'ICS-217'!I88), IF(AND('ICS-217'!F88&gt;'Radio Config'!$C$6, 'ICS-217'!F88&lt;'Radio Config'!$D$6, 'Radio Config'!$F$6="y"), ABS('ICS-217'!F88-'ICS-217'!I88), IF(AND('ICS-217'!F88&gt;'Radio Config'!$C$7, 'ICS-217'!F88&lt;'Radio Config'!$D$7, 'Radio Config'!$F$7="y"), ABS('ICS-217'!F88-'ICS-217'!I88), IF(AND('ICS-217'!F88&gt;'Radio Config'!$C$8, 'ICS-217'!F88&lt;'Radio Config'!$D$8, 'Radio Config'!$F$8="y"), ABS('ICS-217'!F88-'ICS-217'!I88), ""))))))))</f>
        <v>5</v>
      </c>
      <c r="F81" t="str">
        <f>IF(C81&lt;&gt;"", IF(AND('ICS-217'!H88&lt;&gt;"", 'ICS-217'!K88&lt;&gt;""), "TSQL", IF('ICS-217'!K88&lt;&gt;"", "Tone", "")), "")</f>
        <v>Tone</v>
      </c>
      <c r="G81" s="112">
        <f>IF(C81&lt;&gt;"", IF('ICS-217'!K88&lt;&gt;"", 'ICS-217'!K88, 88.5) , "")</f>
        <v>123</v>
      </c>
      <c r="H81" s="112">
        <f>IF(C81&lt;&gt;"", IF('ICS-217'!K88&lt;&gt;"", 'ICS-217'!K88, G81) , "")</f>
        <v>123</v>
      </c>
      <c r="I81" t="str">
        <f t="shared" si="1"/>
        <v>023</v>
      </c>
      <c r="J81" t="str">
        <f t="shared" si="2"/>
        <v>NN</v>
      </c>
      <c r="K81" t="str">
        <f>IF(C81&lt;&gt;"", IF(AND('ICS-217'!G88="W",'ICS-217'!L88="FM"), "FM", IF(AND('ICS-217'!G88="N",'ICS-217'!L88="FM"), "NFM", "")), "")</f>
        <v>FM</v>
      </c>
    </row>
    <row r="82">
      <c r="A82" t="str">
        <f t="shared" si="3"/>
        <v/>
      </c>
      <c r="B82" s="31" t="str">
        <f>IF(C82&lt;&gt;"", 'ICS-217'!D89 , "")</f>
        <v/>
      </c>
      <c r="C82" s="110" t="str">
        <f>IF('ICS-217'!L89&lt;&gt;"FM","", IF(AND('ICS-217'!F89&gt;'Radio Config'!$C$2, 'ICS-217'!F89&lt;'Radio Config'!$D$2, 'Radio Config'!$F$2="y"), 'ICS-217'!F89, IF(AND('ICS-217'!F89&gt;'Radio Config'!$C$3, 'ICS-217'!F89&lt;'Radio Config'!$D$3, 'Radio Config'!$F$3="y"), 'ICS-217'!F89, IF(AND('ICS-217'!F89&gt;'Radio Config'!$C$4, 'ICS-217'!F89&lt;'Radio Config'!$D$4, 'Radio Config'!$F$4="y"), 'ICS-217'!F89, IF(AND('ICS-217'!F89&gt;'Radio Config'!$C$5, 'ICS-217'!F89&lt;'Radio Config'!$D$5, 'Radio Config'!$F$5="y"), 'ICS-217'!F89, IF(AND('ICS-217'!F89&gt;'Radio Config'!$C$6, 'ICS-217'!F89&lt;'Radio Config'!$D$6, 'Radio Config'!$F$6="y"), 'ICS-217'!F89, IF(AND('ICS-217'!F89&gt;'Radio Config'!$C$7, 'ICS-217'!F89&lt;'Radio Config'!$D$7, 'Radio Config'!$F$7="y"), 'ICS-217'!F89, IF(AND('ICS-217'!F89&gt;'Radio Config'!$C$8, 'ICS-217'!F89&lt;'Radio Config'!$D$8, 'Radio Config'!$F$8="y"), 'ICS-217'!F89, ""))))))))</f>
        <v/>
      </c>
      <c r="D82" t="str">
        <f>IF(C82&lt;&gt;"", IF('ICS-217'!$F89='ICS-217'!$I89, "", IF('ICS-217'!$F89&gt;'ICS-217'!$I89, "-", IF('ICS-217'!$F89&lt;'ICS-217'!$I89, "+", "error"))), "")</f>
        <v/>
      </c>
      <c r="E82" s="111" t="str">
        <f>IF('ICS-217'!L89&lt;&gt;"FM","", IF(AND('ICS-217'!F89&gt;'Radio Config'!$C$2, 'ICS-217'!F89&lt;'Radio Config'!$D$2, 'Radio Config'!$F$2="y"), ABS('ICS-217'!F89-'ICS-217'!I89), IF(AND('ICS-217'!F89&gt;'Radio Config'!$C$3, 'ICS-217'!F89&lt;'Radio Config'!$D$3, 'Radio Config'!$F$3="y"), ABS('ICS-217'!F89-'ICS-217'!I89), IF(AND('ICS-217'!F89&gt;'Radio Config'!$C$4, 'ICS-217'!F89&lt;'Radio Config'!$D$4, 'Radio Config'!$F$4="y"), ABS('ICS-217'!F89-'ICS-217'!I89), IF(AND('ICS-217'!F89&gt;'Radio Config'!$C$5, 'ICS-217'!F89&lt;'Radio Config'!$D$5, 'Radio Config'!$F$5="y"), ABS('ICS-217'!F89-'ICS-217'!I89), IF(AND('ICS-217'!F89&gt;'Radio Config'!$C$6, 'ICS-217'!F89&lt;'Radio Config'!$D$6, 'Radio Config'!$F$6="y"), ABS('ICS-217'!F89-'ICS-217'!I89), IF(AND('ICS-217'!F89&gt;'Radio Config'!$C$7, 'ICS-217'!F89&lt;'Radio Config'!$D$7, 'Radio Config'!$F$7="y"), ABS('ICS-217'!F89-'ICS-217'!I89), IF(AND('ICS-217'!F89&gt;'Radio Config'!$C$8, 'ICS-217'!F89&lt;'Radio Config'!$D$8, 'Radio Config'!$F$8="y"), ABS('ICS-217'!F89-'ICS-217'!I89), ""))))))))</f>
        <v/>
      </c>
      <c r="F82" t="str">
        <f>IF(C82&lt;&gt;"", IF(AND('ICS-217'!H89&lt;&gt;"", 'ICS-217'!K89&lt;&gt;""), "TSQL", IF('ICS-217'!K89&lt;&gt;"", "Tone", "")), "")</f>
        <v/>
      </c>
      <c r="G82" s="112" t="str">
        <f>IF(C82&lt;&gt;"", IF('ICS-217'!K89&lt;&gt;"", 'ICS-217'!K89, 88.5) , "")</f>
        <v/>
      </c>
      <c r="H82" s="100" t="str">
        <f>IF(C82&lt;&gt;"", IF('ICS-217'!K89&lt;&gt;"", 'ICS-217'!K89, G82) , "")</f>
        <v/>
      </c>
      <c r="I82" t="str">
        <f t="shared" si="1"/>
        <v/>
      </c>
      <c r="J82" t="str">
        <f t="shared" si="2"/>
        <v/>
      </c>
      <c r="K82" t="str">
        <f>IF(C82&lt;&gt;"", IF(AND('ICS-217'!G89="W",'ICS-217'!L89="FM"), "FM", IF(AND('ICS-217'!G89="N",'ICS-217'!L89="FM"), "NFM", "")), "")</f>
        <v/>
      </c>
    </row>
    <row r="83">
      <c r="A83" t="str">
        <f t="shared" si="3"/>
        <v/>
      </c>
      <c r="B83" s="31" t="str">
        <f>IF(C83&lt;&gt;"", 'ICS-217'!D90 , "")</f>
        <v/>
      </c>
      <c r="C83" s="110" t="str">
        <f>IF('ICS-217'!L90&lt;&gt;"FM","", IF(AND('ICS-217'!F90&gt;'Radio Config'!$C$2, 'ICS-217'!F90&lt;'Radio Config'!$D$2, 'Radio Config'!$F$2="y"), 'ICS-217'!F90, IF(AND('ICS-217'!F90&gt;'Radio Config'!$C$3, 'ICS-217'!F90&lt;'Radio Config'!$D$3, 'Radio Config'!$F$3="y"), 'ICS-217'!F90, IF(AND('ICS-217'!F90&gt;'Radio Config'!$C$4, 'ICS-217'!F90&lt;'Radio Config'!$D$4, 'Radio Config'!$F$4="y"), 'ICS-217'!F90, IF(AND('ICS-217'!F90&gt;'Radio Config'!$C$5, 'ICS-217'!F90&lt;'Radio Config'!$D$5, 'Radio Config'!$F$5="y"), 'ICS-217'!F90, IF(AND('ICS-217'!F90&gt;'Radio Config'!$C$6, 'ICS-217'!F90&lt;'Radio Config'!$D$6, 'Radio Config'!$F$6="y"), 'ICS-217'!F90, IF(AND('ICS-217'!F90&gt;'Radio Config'!$C$7, 'ICS-217'!F90&lt;'Radio Config'!$D$7, 'Radio Config'!$F$7="y"), 'ICS-217'!F90, IF(AND('ICS-217'!F90&gt;'Radio Config'!$C$8, 'ICS-217'!F90&lt;'Radio Config'!$D$8, 'Radio Config'!$F$8="y"), 'ICS-217'!F90, ""))))))))</f>
        <v/>
      </c>
      <c r="D83" t="str">
        <f>IF(C83&lt;&gt;"", IF('ICS-217'!$F90='ICS-217'!$I90, "", IF('ICS-217'!$F90&gt;'ICS-217'!$I90, "-", IF('ICS-217'!$F90&lt;'ICS-217'!$I90, "+", "error"))), "")</f>
        <v/>
      </c>
      <c r="E83" s="111" t="str">
        <f>IF('ICS-217'!L90&lt;&gt;"FM","", IF(AND('ICS-217'!F90&gt;'Radio Config'!$C$2, 'ICS-217'!F90&lt;'Radio Config'!$D$2, 'Radio Config'!$F$2="y"), ABS('ICS-217'!F90-'ICS-217'!I90), IF(AND('ICS-217'!F90&gt;'Radio Config'!$C$3, 'ICS-217'!F90&lt;'Radio Config'!$D$3, 'Radio Config'!$F$3="y"), ABS('ICS-217'!F90-'ICS-217'!I90), IF(AND('ICS-217'!F90&gt;'Radio Config'!$C$4, 'ICS-217'!F90&lt;'Radio Config'!$D$4, 'Radio Config'!$F$4="y"), ABS('ICS-217'!F90-'ICS-217'!I90), IF(AND('ICS-217'!F90&gt;'Radio Config'!$C$5, 'ICS-217'!F90&lt;'Radio Config'!$D$5, 'Radio Config'!$F$5="y"), ABS('ICS-217'!F90-'ICS-217'!I90), IF(AND('ICS-217'!F90&gt;'Radio Config'!$C$6, 'ICS-217'!F90&lt;'Radio Config'!$D$6, 'Radio Config'!$F$6="y"), ABS('ICS-217'!F90-'ICS-217'!I90), IF(AND('ICS-217'!F90&gt;'Radio Config'!$C$7, 'ICS-217'!F90&lt;'Radio Config'!$D$7, 'Radio Config'!$F$7="y"), ABS('ICS-217'!F90-'ICS-217'!I90), IF(AND('ICS-217'!F90&gt;'Radio Config'!$C$8, 'ICS-217'!F90&lt;'Radio Config'!$D$8, 'Radio Config'!$F$8="y"), ABS('ICS-217'!F90-'ICS-217'!I90), ""))))))))</f>
        <v/>
      </c>
      <c r="F83" t="str">
        <f>IF(C83&lt;&gt;"", IF(AND('ICS-217'!H90&lt;&gt;"", 'ICS-217'!K90&lt;&gt;""), "TSQL", IF('ICS-217'!K90&lt;&gt;"", "Tone", "")), "")</f>
        <v/>
      </c>
      <c r="G83" s="112" t="str">
        <f>IF(C83&lt;&gt;"", IF('ICS-217'!K90&lt;&gt;"", 'ICS-217'!K90, 88.5) , "")</f>
        <v/>
      </c>
      <c r="H83" s="100" t="str">
        <f>IF(C83&lt;&gt;"", IF('ICS-217'!K90&lt;&gt;"", 'ICS-217'!K90, G83) , "")</f>
        <v/>
      </c>
      <c r="I83" t="str">
        <f t="shared" si="1"/>
        <v/>
      </c>
      <c r="J83" t="str">
        <f t="shared" si="2"/>
        <v/>
      </c>
      <c r="K83" t="str">
        <f>IF(C83&lt;&gt;"", IF(AND('ICS-217'!G90="W",'ICS-217'!L90="FM"), "FM", IF(AND('ICS-217'!G90="N",'ICS-217'!L90="FM"), "NFM", "")), "")</f>
        <v/>
      </c>
    </row>
    <row r="84">
      <c r="A84" t="str">
        <f t="shared" si="3"/>
        <v/>
      </c>
      <c r="B84" s="31" t="str">
        <f>IF(C84&lt;&gt;"", 'ICS-217'!D91 , "")</f>
        <v/>
      </c>
      <c r="C84" s="110" t="str">
        <f>IF('ICS-217'!L91&lt;&gt;"FM","", IF(AND('ICS-217'!F91&gt;'Radio Config'!$C$2, 'ICS-217'!F91&lt;'Radio Config'!$D$2, 'Radio Config'!$F$2="y"), 'ICS-217'!F91, IF(AND('ICS-217'!F91&gt;'Radio Config'!$C$3, 'ICS-217'!F91&lt;'Radio Config'!$D$3, 'Radio Config'!$F$3="y"), 'ICS-217'!F91, IF(AND('ICS-217'!F91&gt;'Radio Config'!$C$4, 'ICS-217'!F91&lt;'Radio Config'!$D$4, 'Radio Config'!$F$4="y"), 'ICS-217'!F91, IF(AND('ICS-217'!F91&gt;'Radio Config'!$C$5, 'ICS-217'!F91&lt;'Radio Config'!$D$5, 'Radio Config'!$F$5="y"), 'ICS-217'!F91, IF(AND('ICS-217'!F91&gt;'Radio Config'!$C$6, 'ICS-217'!F91&lt;'Radio Config'!$D$6, 'Radio Config'!$F$6="y"), 'ICS-217'!F91, IF(AND('ICS-217'!F91&gt;'Radio Config'!$C$7, 'ICS-217'!F91&lt;'Radio Config'!$D$7, 'Radio Config'!$F$7="y"), 'ICS-217'!F91, IF(AND('ICS-217'!F91&gt;'Radio Config'!$C$8, 'ICS-217'!F91&lt;'Radio Config'!$D$8, 'Radio Config'!$F$8="y"), 'ICS-217'!F91, ""))))))))</f>
        <v/>
      </c>
      <c r="D84" t="str">
        <f>IF(C84&lt;&gt;"", IF('ICS-217'!$F91='ICS-217'!$I91, "", IF('ICS-217'!$F91&gt;'ICS-217'!$I91, "-", IF('ICS-217'!$F91&lt;'ICS-217'!$I91, "+", "error"))), "")</f>
        <v/>
      </c>
      <c r="E84" s="111" t="str">
        <f>IF('ICS-217'!L91&lt;&gt;"FM","", IF(AND('ICS-217'!F91&gt;'Radio Config'!$C$2, 'ICS-217'!F91&lt;'Radio Config'!$D$2, 'Radio Config'!$F$2="y"), ABS('ICS-217'!F91-'ICS-217'!I91), IF(AND('ICS-217'!F91&gt;'Radio Config'!$C$3, 'ICS-217'!F91&lt;'Radio Config'!$D$3, 'Radio Config'!$F$3="y"), ABS('ICS-217'!F91-'ICS-217'!I91), IF(AND('ICS-217'!F91&gt;'Radio Config'!$C$4, 'ICS-217'!F91&lt;'Radio Config'!$D$4, 'Radio Config'!$F$4="y"), ABS('ICS-217'!F91-'ICS-217'!I91), IF(AND('ICS-217'!F91&gt;'Radio Config'!$C$5, 'ICS-217'!F91&lt;'Radio Config'!$D$5, 'Radio Config'!$F$5="y"), ABS('ICS-217'!F91-'ICS-217'!I91), IF(AND('ICS-217'!F91&gt;'Radio Config'!$C$6, 'ICS-217'!F91&lt;'Radio Config'!$D$6, 'Radio Config'!$F$6="y"), ABS('ICS-217'!F91-'ICS-217'!I91), IF(AND('ICS-217'!F91&gt;'Radio Config'!$C$7, 'ICS-217'!F91&lt;'Radio Config'!$D$7, 'Radio Config'!$F$7="y"), ABS('ICS-217'!F91-'ICS-217'!I91), IF(AND('ICS-217'!F91&gt;'Radio Config'!$C$8, 'ICS-217'!F91&lt;'Radio Config'!$D$8, 'Radio Config'!$F$8="y"), ABS('ICS-217'!F91-'ICS-217'!I91), ""))))))))</f>
        <v/>
      </c>
      <c r="F84" t="str">
        <f>IF(C84&lt;&gt;"", IF(AND('ICS-217'!H91&lt;&gt;"", 'ICS-217'!K91&lt;&gt;""), "TSQL", IF('ICS-217'!K91&lt;&gt;"", "Tone", "")), "")</f>
        <v/>
      </c>
      <c r="G84" s="112" t="str">
        <f>IF(C84&lt;&gt;"", IF('ICS-217'!K91&lt;&gt;"", 'ICS-217'!K91, 88.5) , "")</f>
        <v/>
      </c>
      <c r="H84" s="100" t="str">
        <f>IF(C84&lt;&gt;"", IF('ICS-217'!K91&lt;&gt;"", 'ICS-217'!K91, G84) , "")</f>
        <v/>
      </c>
      <c r="I84" t="str">
        <f t="shared" si="1"/>
        <v/>
      </c>
      <c r="J84" t="str">
        <f t="shared" si="2"/>
        <v/>
      </c>
      <c r="K84" t="str">
        <f>IF(C84&lt;&gt;"", IF(AND('ICS-217'!G91="W",'ICS-217'!L91="FM"), "FM", IF(AND('ICS-217'!G91="N",'ICS-217'!L91="FM"), "NFM", "")), "")</f>
        <v/>
      </c>
    </row>
    <row r="85">
      <c r="A85" t="str">
        <f t="shared" si="3"/>
        <v/>
      </c>
      <c r="B85" s="31" t="str">
        <f>IF(C85&lt;&gt;"", 'ICS-217'!D92 , "")</f>
        <v/>
      </c>
      <c r="C85" s="110" t="str">
        <f>IF('ICS-217'!L92&lt;&gt;"FM","", IF(AND('ICS-217'!F92&gt;'Radio Config'!$C$2, 'ICS-217'!F92&lt;'Radio Config'!$D$2, 'Radio Config'!$F$2="y"), 'ICS-217'!F92, IF(AND('ICS-217'!F92&gt;'Radio Config'!$C$3, 'ICS-217'!F92&lt;'Radio Config'!$D$3, 'Radio Config'!$F$3="y"), 'ICS-217'!F92, IF(AND('ICS-217'!F92&gt;'Radio Config'!$C$4, 'ICS-217'!F92&lt;'Radio Config'!$D$4, 'Radio Config'!$F$4="y"), 'ICS-217'!F92, IF(AND('ICS-217'!F92&gt;'Radio Config'!$C$5, 'ICS-217'!F92&lt;'Radio Config'!$D$5, 'Radio Config'!$F$5="y"), 'ICS-217'!F92, IF(AND('ICS-217'!F92&gt;'Radio Config'!$C$6, 'ICS-217'!F92&lt;'Radio Config'!$D$6, 'Radio Config'!$F$6="y"), 'ICS-217'!F92, IF(AND('ICS-217'!F92&gt;'Radio Config'!$C$7, 'ICS-217'!F92&lt;'Radio Config'!$D$7, 'Radio Config'!$F$7="y"), 'ICS-217'!F92, IF(AND('ICS-217'!F92&gt;'Radio Config'!$C$8, 'ICS-217'!F92&lt;'Radio Config'!$D$8, 'Radio Config'!$F$8="y"), 'ICS-217'!F92, ""))))))))</f>
        <v/>
      </c>
      <c r="D85" t="str">
        <f>IF(C85&lt;&gt;"", IF('ICS-217'!$F92='ICS-217'!$I92, "", IF('ICS-217'!$F92&gt;'ICS-217'!$I92, "-", IF('ICS-217'!$F92&lt;'ICS-217'!$I92, "+", "error"))), "")</f>
        <v/>
      </c>
      <c r="E85" s="111" t="str">
        <f>IF('ICS-217'!L92&lt;&gt;"FM","", IF(AND('ICS-217'!F92&gt;'Radio Config'!$C$2, 'ICS-217'!F92&lt;'Radio Config'!$D$2, 'Radio Config'!$F$2="y"), ABS('ICS-217'!F92-'ICS-217'!I92), IF(AND('ICS-217'!F92&gt;'Radio Config'!$C$3, 'ICS-217'!F92&lt;'Radio Config'!$D$3, 'Radio Config'!$F$3="y"), ABS('ICS-217'!F92-'ICS-217'!I92), IF(AND('ICS-217'!F92&gt;'Radio Config'!$C$4, 'ICS-217'!F92&lt;'Radio Config'!$D$4, 'Radio Config'!$F$4="y"), ABS('ICS-217'!F92-'ICS-217'!I92), IF(AND('ICS-217'!F92&gt;'Radio Config'!$C$5, 'ICS-217'!F92&lt;'Radio Config'!$D$5, 'Radio Config'!$F$5="y"), ABS('ICS-217'!F92-'ICS-217'!I92), IF(AND('ICS-217'!F92&gt;'Radio Config'!$C$6, 'ICS-217'!F92&lt;'Radio Config'!$D$6, 'Radio Config'!$F$6="y"), ABS('ICS-217'!F92-'ICS-217'!I92), IF(AND('ICS-217'!F92&gt;'Radio Config'!$C$7, 'ICS-217'!F92&lt;'Radio Config'!$D$7, 'Radio Config'!$F$7="y"), ABS('ICS-217'!F92-'ICS-217'!I92), IF(AND('ICS-217'!F92&gt;'Radio Config'!$C$8, 'ICS-217'!F92&lt;'Radio Config'!$D$8, 'Radio Config'!$F$8="y"), ABS('ICS-217'!F92-'ICS-217'!I92), ""))))))))</f>
        <v/>
      </c>
      <c r="F85" t="str">
        <f>IF(C85&lt;&gt;"", IF(AND('ICS-217'!H92&lt;&gt;"", 'ICS-217'!K92&lt;&gt;""), "TSQL", IF('ICS-217'!K92&lt;&gt;"", "Tone", "")), "")</f>
        <v/>
      </c>
      <c r="G85" s="112" t="str">
        <f>IF(C85&lt;&gt;"", IF('ICS-217'!K92&lt;&gt;"", 'ICS-217'!K92, 88.5) , "")</f>
        <v/>
      </c>
      <c r="H85" s="100" t="str">
        <f>IF(C85&lt;&gt;"", IF('ICS-217'!K92&lt;&gt;"", 'ICS-217'!K92, G85) , "")</f>
        <v/>
      </c>
      <c r="I85" t="str">
        <f t="shared" si="1"/>
        <v/>
      </c>
      <c r="J85" t="str">
        <f t="shared" si="2"/>
        <v/>
      </c>
      <c r="K85" t="str">
        <f>IF(C85&lt;&gt;"", IF(AND('ICS-217'!G92="W",'ICS-217'!L92="FM"), "FM", IF(AND('ICS-217'!G92="N",'ICS-217'!L92="FM"), "NFM", "")), "")</f>
        <v/>
      </c>
    </row>
    <row r="86">
      <c r="A86" t="str">
        <f t="shared" si="3"/>
        <v/>
      </c>
      <c r="B86" s="31" t="str">
        <f>IF(C86&lt;&gt;"", 'ICS-217'!D93 , "")</f>
        <v/>
      </c>
      <c r="C86" s="110" t="str">
        <f>IF('ICS-217'!L93&lt;&gt;"FM","", IF(AND('ICS-217'!F93&gt;'Radio Config'!$C$2, 'ICS-217'!F93&lt;'Radio Config'!$D$2, 'Radio Config'!$F$2="y"), 'ICS-217'!F93, IF(AND('ICS-217'!F93&gt;'Radio Config'!$C$3, 'ICS-217'!F93&lt;'Radio Config'!$D$3, 'Radio Config'!$F$3="y"), 'ICS-217'!F93, IF(AND('ICS-217'!F93&gt;'Radio Config'!$C$4, 'ICS-217'!F93&lt;'Radio Config'!$D$4, 'Radio Config'!$F$4="y"), 'ICS-217'!F93, IF(AND('ICS-217'!F93&gt;'Radio Config'!$C$5, 'ICS-217'!F93&lt;'Radio Config'!$D$5, 'Radio Config'!$F$5="y"), 'ICS-217'!F93, IF(AND('ICS-217'!F93&gt;'Radio Config'!$C$6, 'ICS-217'!F93&lt;'Radio Config'!$D$6, 'Radio Config'!$F$6="y"), 'ICS-217'!F93, IF(AND('ICS-217'!F93&gt;'Radio Config'!$C$7, 'ICS-217'!F93&lt;'Radio Config'!$D$7, 'Radio Config'!$F$7="y"), 'ICS-217'!F93, IF(AND('ICS-217'!F93&gt;'Radio Config'!$C$8, 'ICS-217'!F93&lt;'Radio Config'!$D$8, 'Radio Config'!$F$8="y"), 'ICS-217'!F93, ""))))))))</f>
        <v/>
      </c>
      <c r="D86" t="str">
        <f>IF(C86&lt;&gt;"", IF('ICS-217'!$F93='ICS-217'!$I93, "", IF('ICS-217'!$F93&gt;'ICS-217'!$I93, "-", IF('ICS-217'!$F93&lt;'ICS-217'!$I93, "+", "error"))), "")</f>
        <v/>
      </c>
      <c r="E86" s="111" t="str">
        <f>IF('ICS-217'!L93&lt;&gt;"FM","", IF(AND('ICS-217'!F93&gt;'Radio Config'!$C$2, 'ICS-217'!F93&lt;'Radio Config'!$D$2, 'Radio Config'!$F$2="y"), ABS('ICS-217'!F93-'ICS-217'!I93), IF(AND('ICS-217'!F93&gt;'Radio Config'!$C$3, 'ICS-217'!F93&lt;'Radio Config'!$D$3, 'Radio Config'!$F$3="y"), ABS('ICS-217'!F93-'ICS-217'!I93), IF(AND('ICS-217'!F93&gt;'Radio Config'!$C$4, 'ICS-217'!F93&lt;'Radio Config'!$D$4, 'Radio Config'!$F$4="y"), ABS('ICS-217'!F93-'ICS-217'!I93), IF(AND('ICS-217'!F93&gt;'Radio Config'!$C$5, 'ICS-217'!F93&lt;'Radio Config'!$D$5, 'Radio Config'!$F$5="y"), ABS('ICS-217'!F93-'ICS-217'!I93), IF(AND('ICS-217'!F93&gt;'Radio Config'!$C$6, 'ICS-217'!F93&lt;'Radio Config'!$D$6, 'Radio Config'!$F$6="y"), ABS('ICS-217'!F93-'ICS-217'!I93), IF(AND('ICS-217'!F93&gt;'Radio Config'!$C$7, 'ICS-217'!F93&lt;'Radio Config'!$D$7, 'Radio Config'!$F$7="y"), ABS('ICS-217'!F93-'ICS-217'!I93), IF(AND('ICS-217'!F93&gt;'Radio Config'!$C$8, 'ICS-217'!F93&lt;'Radio Config'!$D$8, 'Radio Config'!$F$8="y"), ABS('ICS-217'!F93-'ICS-217'!I93), ""))))))))</f>
        <v/>
      </c>
      <c r="F86" t="str">
        <f>IF(C86&lt;&gt;"", IF(AND('ICS-217'!H93&lt;&gt;"", 'ICS-217'!K93&lt;&gt;""), "TSQL", IF('ICS-217'!K93&lt;&gt;"", "Tone", "")), "")</f>
        <v/>
      </c>
      <c r="G86" s="112" t="str">
        <f>IF(C86&lt;&gt;"", IF('ICS-217'!K93&lt;&gt;"", 'ICS-217'!K93, 88.5) , "")</f>
        <v/>
      </c>
      <c r="H86" s="100" t="str">
        <f>IF(C86&lt;&gt;"", IF('ICS-217'!K93&lt;&gt;"", 'ICS-217'!K93, G86) , "")</f>
        <v/>
      </c>
      <c r="I86" t="str">
        <f t="shared" si="1"/>
        <v/>
      </c>
      <c r="J86" t="str">
        <f t="shared" si="2"/>
        <v/>
      </c>
      <c r="K86" t="str">
        <f>IF(C86&lt;&gt;"", IF(AND('ICS-217'!G93="W",'ICS-217'!L93="FM"), "FM", IF(AND('ICS-217'!G93="N",'ICS-217'!L93="FM"), "NFM", "")), "")</f>
        <v/>
      </c>
    </row>
    <row r="87">
      <c r="A87" t="str">
        <f t="shared" si="3"/>
        <v/>
      </c>
      <c r="B87" s="31" t="str">
        <f>IF(C87&lt;&gt;"", 'ICS-217'!D94 , "")</f>
        <v/>
      </c>
      <c r="C87" s="110" t="str">
        <f>IF('ICS-217'!L94&lt;&gt;"FM","", IF(AND('ICS-217'!F94&gt;'Radio Config'!$C$2, 'ICS-217'!F94&lt;'Radio Config'!$D$2, 'Radio Config'!$F$2="y"), 'ICS-217'!F94, IF(AND('ICS-217'!F94&gt;'Radio Config'!$C$3, 'ICS-217'!F94&lt;'Radio Config'!$D$3, 'Radio Config'!$F$3="y"), 'ICS-217'!F94, IF(AND('ICS-217'!F94&gt;'Radio Config'!$C$4, 'ICS-217'!F94&lt;'Radio Config'!$D$4, 'Radio Config'!$F$4="y"), 'ICS-217'!F94, IF(AND('ICS-217'!F94&gt;'Radio Config'!$C$5, 'ICS-217'!F94&lt;'Radio Config'!$D$5, 'Radio Config'!$F$5="y"), 'ICS-217'!F94, IF(AND('ICS-217'!F94&gt;'Radio Config'!$C$6, 'ICS-217'!F94&lt;'Radio Config'!$D$6, 'Radio Config'!$F$6="y"), 'ICS-217'!F94, IF(AND('ICS-217'!F94&gt;'Radio Config'!$C$7, 'ICS-217'!F94&lt;'Radio Config'!$D$7, 'Radio Config'!$F$7="y"), 'ICS-217'!F94, IF(AND('ICS-217'!F94&gt;'Radio Config'!$C$8, 'ICS-217'!F94&lt;'Radio Config'!$D$8, 'Radio Config'!$F$8="y"), 'ICS-217'!F94, ""))))))))</f>
        <v/>
      </c>
      <c r="D87" t="str">
        <f>IF(C87&lt;&gt;"", IF('ICS-217'!$F94='ICS-217'!$I94, "", IF('ICS-217'!$F94&gt;'ICS-217'!$I94, "-", IF('ICS-217'!$F94&lt;'ICS-217'!$I94, "+", "error"))), "")</f>
        <v/>
      </c>
      <c r="E87" s="111" t="str">
        <f>IF('ICS-217'!L94&lt;&gt;"FM","", IF(AND('ICS-217'!F94&gt;'Radio Config'!$C$2, 'ICS-217'!F94&lt;'Radio Config'!$D$2, 'Radio Config'!$F$2="y"), ABS('ICS-217'!F94-'ICS-217'!I94), IF(AND('ICS-217'!F94&gt;'Radio Config'!$C$3, 'ICS-217'!F94&lt;'Radio Config'!$D$3, 'Radio Config'!$F$3="y"), ABS('ICS-217'!F94-'ICS-217'!I94), IF(AND('ICS-217'!F94&gt;'Radio Config'!$C$4, 'ICS-217'!F94&lt;'Radio Config'!$D$4, 'Radio Config'!$F$4="y"), ABS('ICS-217'!F94-'ICS-217'!I94), IF(AND('ICS-217'!F94&gt;'Radio Config'!$C$5, 'ICS-217'!F94&lt;'Radio Config'!$D$5, 'Radio Config'!$F$5="y"), ABS('ICS-217'!F94-'ICS-217'!I94), IF(AND('ICS-217'!F94&gt;'Radio Config'!$C$6, 'ICS-217'!F94&lt;'Radio Config'!$D$6, 'Radio Config'!$F$6="y"), ABS('ICS-217'!F94-'ICS-217'!I94), IF(AND('ICS-217'!F94&gt;'Radio Config'!$C$7, 'ICS-217'!F94&lt;'Radio Config'!$D$7, 'Radio Config'!$F$7="y"), ABS('ICS-217'!F94-'ICS-217'!I94), IF(AND('ICS-217'!F94&gt;'Radio Config'!$C$8, 'ICS-217'!F94&lt;'Radio Config'!$D$8, 'Radio Config'!$F$8="y"), ABS('ICS-217'!F94-'ICS-217'!I94), ""))))))))</f>
        <v/>
      </c>
      <c r="F87" t="str">
        <f>IF(C87&lt;&gt;"", IF(AND('ICS-217'!H94&lt;&gt;"", 'ICS-217'!K94&lt;&gt;""), "TSQL", IF('ICS-217'!K94&lt;&gt;"", "Tone", "")), "")</f>
        <v/>
      </c>
      <c r="G87" s="112" t="str">
        <f>IF(C87&lt;&gt;"", IF('ICS-217'!K94&lt;&gt;"", 'ICS-217'!K94, 88.5) , "")</f>
        <v/>
      </c>
      <c r="H87" s="100" t="str">
        <f>IF(C87&lt;&gt;"", IF('ICS-217'!K94&lt;&gt;"", 'ICS-217'!K94, G87) , "")</f>
        <v/>
      </c>
      <c r="I87" t="str">
        <f t="shared" si="1"/>
        <v/>
      </c>
      <c r="J87" t="str">
        <f t="shared" si="2"/>
        <v/>
      </c>
      <c r="K87" t="str">
        <f>IF(C87&lt;&gt;"", IF(AND('ICS-217'!G94="W",'ICS-217'!L94="FM"), "FM", IF(AND('ICS-217'!G94="N",'ICS-217'!L94="FM"), "NFM", "")), "")</f>
        <v/>
      </c>
    </row>
    <row r="88">
      <c r="A88">
        <f t="shared" si="3"/>
        <v>25</v>
      </c>
      <c r="B88" s="31" t="str">
        <f>IF(C88&lt;&gt;"", 'ICS-217'!D95 , "")</f>
        <v>52D</v>
      </c>
      <c r="C88" s="110">
        <f>IF('ICS-217'!L95&lt;&gt;"FM","", IF(AND('ICS-217'!F95&gt;'Radio Config'!$C$2, 'ICS-217'!F95&lt;'Radio Config'!$D$2, 'Radio Config'!$F$2="y"), 'ICS-217'!F95, IF(AND('ICS-217'!F95&gt;'Radio Config'!$C$3, 'ICS-217'!F95&lt;'Radio Config'!$D$3, 'Radio Config'!$F$3="y"), 'ICS-217'!F95, IF(AND('ICS-217'!F95&gt;'Radio Config'!$C$4, 'ICS-217'!F95&lt;'Radio Config'!$D$4, 'Radio Config'!$F$4="y"), 'ICS-217'!F95, IF(AND('ICS-217'!F95&gt;'Radio Config'!$C$5, 'ICS-217'!F95&lt;'Radio Config'!$D$5, 'Radio Config'!$F$5="y"), 'ICS-217'!F95, IF(AND('ICS-217'!F95&gt;'Radio Config'!$C$6, 'ICS-217'!F95&lt;'Radio Config'!$D$6, 'Radio Config'!$F$6="y"), 'ICS-217'!F95, IF(AND('ICS-217'!F95&gt;'Radio Config'!$C$7, 'ICS-217'!F95&lt;'Radio Config'!$D$7, 'Radio Config'!$F$7="y"), 'ICS-217'!F95, IF(AND('ICS-217'!F95&gt;'Radio Config'!$C$8, 'ICS-217'!F95&lt;'Radio Config'!$D$8, 'Radio Config'!$F$8="y"), 'ICS-217'!F95, ""))))))))</f>
        <v>444.925</v>
      </c>
      <c r="D88" t="str">
        <f>IF(C88&lt;&gt;"", IF('ICS-217'!$F95='ICS-217'!$I95, "", IF('ICS-217'!$F95&gt;'ICS-217'!$I95, "-", IF('ICS-217'!$F95&lt;'ICS-217'!$I95, "+", "error"))), "")</f>
        <v>+</v>
      </c>
      <c r="E88" s="111">
        <f>IF('ICS-217'!L95&lt;&gt;"FM","", IF(AND('ICS-217'!F95&gt;'Radio Config'!$C$2, 'ICS-217'!F95&lt;'Radio Config'!$D$2, 'Radio Config'!$F$2="y"), ABS('ICS-217'!F95-'ICS-217'!I95), IF(AND('ICS-217'!F95&gt;'Radio Config'!$C$3, 'ICS-217'!F95&lt;'Radio Config'!$D$3, 'Radio Config'!$F$3="y"), ABS('ICS-217'!F95-'ICS-217'!I95), IF(AND('ICS-217'!F95&gt;'Radio Config'!$C$4, 'ICS-217'!F95&lt;'Radio Config'!$D$4, 'Radio Config'!$F$4="y"), ABS('ICS-217'!F95-'ICS-217'!I95), IF(AND('ICS-217'!F95&gt;'Radio Config'!$C$5, 'ICS-217'!F95&lt;'Radio Config'!$D$5, 'Radio Config'!$F$5="y"), ABS('ICS-217'!F95-'ICS-217'!I95), IF(AND('ICS-217'!F95&gt;'Radio Config'!$C$6, 'ICS-217'!F95&lt;'Radio Config'!$D$6, 'Radio Config'!$F$6="y"), ABS('ICS-217'!F95-'ICS-217'!I95), IF(AND('ICS-217'!F95&gt;'Radio Config'!$C$7, 'ICS-217'!F95&lt;'Radio Config'!$D$7, 'Radio Config'!$F$7="y"), ABS('ICS-217'!F95-'ICS-217'!I95), IF(AND('ICS-217'!F95&gt;'Radio Config'!$C$8, 'ICS-217'!F95&lt;'Radio Config'!$D$8, 'Radio Config'!$F$8="y"), ABS('ICS-217'!F95-'ICS-217'!I95), ""))))))))</f>
        <v>5</v>
      </c>
      <c r="F88" t="str">
        <f>IF(C88&lt;&gt;"", IF(AND('ICS-217'!H95&lt;&gt;"", 'ICS-217'!K95&lt;&gt;""), "TSQL", IF('ICS-217'!K95&lt;&gt;"", "Tone", "")), "")</f>
        <v>Tone</v>
      </c>
      <c r="G88" s="112">
        <f>IF(C88&lt;&gt;"", IF('ICS-217'!K95&lt;&gt;"", 'ICS-217'!K95, 88.5) , "")</f>
        <v>131.8</v>
      </c>
      <c r="H88" s="112">
        <f>IF(C88&lt;&gt;"", IF('ICS-217'!K95&lt;&gt;"", 'ICS-217'!K95, G88) , "")</f>
        <v>131.8</v>
      </c>
      <c r="I88" t="str">
        <f t="shared" si="1"/>
        <v>023</v>
      </c>
      <c r="J88" t="str">
        <f t="shared" si="2"/>
        <v>NN</v>
      </c>
      <c r="K88" t="str">
        <f>IF(C88&lt;&gt;"", IF(AND('ICS-217'!G95="W",'ICS-217'!L95="FM"), "FM", IF(AND('ICS-217'!G95="N",'ICS-217'!L95="FM"), "NFM", "")), "")</f>
        <v>FM</v>
      </c>
    </row>
    <row r="89">
      <c r="A89" t="str">
        <f t="shared" si="3"/>
        <v/>
      </c>
      <c r="B89" s="31" t="str">
        <f>IF(C89&lt;&gt;"", 'ICS-217'!D96 , "")</f>
        <v/>
      </c>
      <c r="C89" s="110" t="str">
        <f>IF('ICS-217'!L96&lt;&gt;"FM","", IF(AND('ICS-217'!F96&gt;'Radio Config'!$C$2, 'ICS-217'!F96&lt;'Radio Config'!$D$2, 'Radio Config'!$F$2="y"), 'ICS-217'!F96, IF(AND('ICS-217'!F96&gt;'Radio Config'!$C$3, 'ICS-217'!F96&lt;'Radio Config'!$D$3, 'Radio Config'!$F$3="y"), 'ICS-217'!F96, IF(AND('ICS-217'!F96&gt;'Radio Config'!$C$4, 'ICS-217'!F96&lt;'Radio Config'!$D$4, 'Radio Config'!$F$4="y"), 'ICS-217'!F96, IF(AND('ICS-217'!F96&gt;'Radio Config'!$C$5, 'ICS-217'!F96&lt;'Radio Config'!$D$5, 'Radio Config'!$F$5="y"), 'ICS-217'!F96, IF(AND('ICS-217'!F96&gt;'Radio Config'!$C$6, 'ICS-217'!F96&lt;'Radio Config'!$D$6, 'Radio Config'!$F$6="y"), 'ICS-217'!F96, IF(AND('ICS-217'!F96&gt;'Radio Config'!$C$7, 'ICS-217'!F96&lt;'Radio Config'!$D$7, 'Radio Config'!$F$7="y"), 'ICS-217'!F96, IF(AND('ICS-217'!F96&gt;'Radio Config'!$C$8, 'ICS-217'!F96&lt;'Radio Config'!$D$8, 'Radio Config'!$F$8="y"), 'ICS-217'!F96, ""))))))))</f>
        <v/>
      </c>
      <c r="D89" t="str">
        <f>IF(C89&lt;&gt;"", IF('ICS-217'!$F96='ICS-217'!$I96, "", IF('ICS-217'!$F96&gt;'ICS-217'!$I96, "-", IF('ICS-217'!$F96&lt;'ICS-217'!$I96, "+", "error"))), "")</f>
        <v/>
      </c>
      <c r="E89" s="111" t="str">
        <f>IF('ICS-217'!L96&lt;&gt;"FM","", IF(AND('ICS-217'!F96&gt;'Radio Config'!$C$2, 'ICS-217'!F96&lt;'Radio Config'!$D$2, 'Radio Config'!$F$2="y"), ABS('ICS-217'!F96-'ICS-217'!I96), IF(AND('ICS-217'!F96&gt;'Radio Config'!$C$3, 'ICS-217'!F96&lt;'Radio Config'!$D$3, 'Radio Config'!$F$3="y"), ABS('ICS-217'!F96-'ICS-217'!I96), IF(AND('ICS-217'!F96&gt;'Radio Config'!$C$4, 'ICS-217'!F96&lt;'Radio Config'!$D$4, 'Radio Config'!$F$4="y"), ABS('ICS-217'!F96-'ICS-217'!I96), IF(AND('ICS-217'!F96&gt;'Radio Config'!$C$5, 'ICS-217'!F96&lt;'Radio Config'!$D$5, 'Radio Config'!$F$5="y"), ABS('ICS-217'!F96-'ICS-217'!I96), IF(AND('ICS-217'!F96&gt;'Radio Config'!$C$6, 'ICS-217'!F96&lt;'Radio Config'!$D$6, 'Radio Config'!$F$6="y"), ABS('ICS-217'!F96-'ICS-217'!I96), IF(AND('ICS-217'!F96&gt;'Radio Config'!$C$7, 'ICS-217'!F96&lt;'Radio Config'!$D$7, 'Radio Config'!$F$7="y"), ABS('ICS-217'!F96-'ICS-217'!I96), IF(AND('ICS-217'!F96&gt;'Radio Config'!$C$8, 'ICS-217'!F96&lt;'Radio Config'!$D$8, 'Radio Config'!$F$8="y"), ABS('ICS-217'!F96-'ICS-217'!I96), ""))))))))</f>
        <v/>
      </c>
      <c r="F89" t="str">
        <f>IF(C89&lt;&gt;"", IF(AND('ICS-217'!H96&lt;&gt;"", 'ICS-217'!K96&lt;&gt;""), "TSQL", IF('ICS-217'!K96&lt;&gt;"", "Tone", "")), "")</f>
        <v/>
      </c>
      <c r="G89" s="112" t="str">
        <f>IF(C89&lt;&gt;"", IF('ICS-217'!K96&lt;&gt;"", 'ICS-217'!K96, 88.5) , "")</f>
        <v/>
      </c>
      <c r="H89" s="100" t="str">
        <f>IF(C89&lt;&gt;"", IF('ICS-217'!K96&lt;&gt;"", 'ICS-217'!K96, G89) , "")</f>
        <v/>
      </c>
      <c r="I89" t="str">
        <f t="shared" si="1"/>
        <v/>
      </c>
      <c r="J89" t="str">
        <f t="shared" si="2"/>
        <v/>
      </c>
      <c r="K89" t="str">
        <f>IF(C89&lt;&gt;"", IF(AND('ICS-217'!G96="W",'ICS-217'!L96="FM"), "FM", IF(AND('ICS-217'!G96="N",'ICS-217'!L96="FM"), "NFM", "")), "")</f>
        <v/>
      </c>
    </row>
    <row r="90">
      <c r="A90">
        <f t="shared" si="3"/>
        <v>26</v>
      </c>
      <c r="B90" s="31" t="str">
        <f>IF(C90&lt;&gt;"", 'ICS-217'!D97 , "")</f>
        <v>52F</v>
      </c>
      <c r="C90" s="110">
        <f>IF('ICS-217'!L97&lt;&gt;"FM","", IF(AND('ICS-217'!F97&gt;'Radio Config'!$C$2, 'ICS-217'!F97&lt;'Radio Config'!$D$2, 'Radio Config'!$F$2="y"), 'ICS-217'!F97, IF(AND('ICS-217'!F97&gt;'Radio Config'!$C$3, 'ICS-217'!F97&lt;'Radio Config'!$D$3, 'Radio Config'!$F$3="y"), 'ICS-217'!F97, IF(AND('ICS-217'!F97&gt;'Radio Config'!$C$4, 'ICS-217'!F97&lt;'Radio Config'!$D$4, 'Radio Config'!$F$4="y"), 'ICS-217'!F97, IF(AND('ICS-217'!F97&gt;'Radio Config'!$C$5, 'ICS-217'!F97&lt;'Radio Config'!$D$5, 'Radio Config'!$F$5="y"), 'ICS-217'!F97, IF(AND('ICS-217'!F97&gt;'Radio Config'!$C$6, 'ICS-217'!F97&lt;'Radio Config'!$D$6, 'Radio Config'!$F$6="y"), 'ICS-217'!F97, IF(AND('ICS-217'!F97&gt;'Radio Config'!$C$7, 'ICS-217'!F97&lt;'Radio Config'!$D$7, 'Radio Config'!$F$7="y"), 'ICS-217'!F97, IF(AND('ICS-217'!F97&gt;'Radio Config'!$C$8, 'ICS-217'!F97&lt;'Radio Config'!$D$8, 'Radio Config'!$F$8="y"), 'ICS-217'!F97, ""))))))))</f>
        <v>444.275</v>
      </c>
      <c r="D90" t="str">
        <f>IF(C90&lt;&gt;"", IF('ICS-217'!$F97='ICS-217'!$I97, "", IF('ICS-217'!$F97&gt;'ICS-217'!$I97, "-", IF('ICS-217'!$F97&lt;'ICS-217'!$I97, "+", "error"))), "")</f>
        <v>+</v>
      </c>
      <c r="E90" s="111">
        <f>IF('ICS-217'!L97&lt;&gt;"FM","", IF(AND('ICS-217'!F97&gt;'Radio Config'!$C$2, 'ICS-217'!F97&lt;'Radio Config'!$D$2, 'Radio Config'!$F$2="y"), ABS('ICS-217'!F97-'ICS-217'!I97), IF(AND('ICS-217'!F97&gt;'Radio Config'!$C$3, 'ICS-217'!F97&lt;'Radio Config'!$D$3, 'Radio Config'!$F$3="y"), ABS('ICS-217'!F97-'ICS-217'!I97), IF(AND('ICS-217'!F97&gt;'Radio Config'!$C$4, 'ICS-217'!F97&lt;'Radio Config'!$D$4, 'Radio Config'!$F$4="y"), ABS('ICS-217'!F97-'ICS-217'!I97), IF(AND('ICS-217'!F97&gt;'Radio Config'!$C$5, 'ICS-217'!F97&lt;'Radio Config'!$D$5, 'Radio Config'!$F$5="y"), ABS('ICS-217'!F97-'ICS-217'!I97), IF(AND('ICS-217'!F97&gt;'Radio Config'!$C$6, 'ICS-217'!F97&lt;'Radio Config'!$D$6, 'Radio Config'!$F$6="y"), ABS('ICS-217'!F97-'ICS-217'!I97), IF(AND('ICS-217'!F97&gt;'Radio Config'!$C$7, 'ICS-217'!F97&lt;'Radio Config'!$D$7, 'Radio Config'!$F$7="y"), ABS('ICS-217'!F97-'ICS-217'!I97), IF(AND('ICS-217'!F97&gt;'Radio Config'!$C$8, 'ICS-217'!F97&lt;'Radio Config'!$D$8, 'Radio Config'!$F$8="y"), ABS('ICS-217'!F97-'ICS-217'!I97), ""))))))))</f>
        <v>5</v>
      </c>
      <c r="F90" t="str">
        <f>IF(C90&lt;&gt;"", IF(AND('ICS-217'!H97&lt;&gt;"", 'ICS-217'!K97&lt;&gt;""), "TSQL", IF('ICS-217'!K97&lt;&gt;"", "Tone", "")), "")</f>
        <v>Tone</v>
      </c>
      <c r="G90" s="112">
        <f>IF(C90&lt;&gt;"", IF('ICS-217'!K97&lt;&gt;"", 'ICS-217'!K97, 88.5) , "")</f>
        <v>131.8</v>
      </c>
      <c r="H90" s="112">
        <f>IF(C90&lt;&gt;"", IF('ICS-217'!K97&lt;&gt;"", 'ICS-217'!K97, G90) , "")</f>
        <v>131.8</v>
      </c>
      <c r="I90" t="str">
        <f t="shared" si="1"/>
        <v>023</v>
      </c>
      <c r="J90" t="str">
        <f t="shared" si="2"/>
        <v>NN</v>
      </c>
      <c r="K90" t="str">
        <f>IF(C90&lt;&gt;"", IF(AND('ICS-217'!G97="W",'ICS-217'!L97="FM"), "FM", IF(AND('ICS-217'!G97="N",'ICS-217'!L97="FM"), "NFM", "")), "")</f>
        <v>FM</v>
      </c>
    </row>
    <row r="91">
      <c r="A91" t="str">
        <f t="shared" si="3"/>
        <v/>
      </c>
      <c r="B91" s="31" t="str">
        <f>IF(C91&lt;&gt;"", 'ICS-217'!D98 , "")</f>
        <v/>
      </c>
      <c r="C91" s="110" t="str">
        <f>IF('ICS-217'!L98&lt;&gt;"FM","", IF(AND('ICS-217'!F98&gt;'Radio Config'!$C$2, 'ICS-217'!F98&lt;'Radio Config'!$D$2, 'Radio Config'!$F$2="y"), 'ICS-217'!F98, IF(AND('ICS-217'!F98&gt;'Radio Config'!$C$3, 'ICS-217'!F98&lt;'Radio Config'!$D$3, 'Radio Config'!$F$3="y"), 'ICS-217'!F98, IF(AND('ICS-217'!F98&gt;'Radio Config'!$C$4, 'ICS-217'!F98&lt;'Radio Config'!$D$4, 'Radio Config'!$F$4="y"), 'ICS-217'!F98, IF(AND('ICS-217'!F98&gt;'Radio Config'!$C$5, 'ICS-217'!F98&lt;'Radio Config'!$D$5, 'Radio Config'!$F$5="y"), 'ICS-217'!F98, IF(AND('ICS-217'!F98&gt;'Radio Config'!$C$6, 'ICS-217'!F98&lt;'Radio Config'!$D$6, 'Radio Config'!$F$6="y"), 'ICS-217'!F98, IF(AND('ICS-217'!F98&gt;'Radio Config'!$C$7, 'ICS-217'!F98&lt;'Radio Config'!$D$7, 'Radio Config'!$F$7="y"), 'ICS-217'!F98, IF(AND('ICS-217'!F98&gt;'Radio Config'!$C$8, 'ICS-217'!F98&lt;'Radio Config'!$D$8, 'Radio Config'!$F$8="y"), 'ICS-217'!F98, ""))))))))</f>
        <v/>
      </c>
      <c r="D91" t="str">
        <f>IF(C91&lt;&gt;"", IF('ICS-217'!$F98='ICS-217'!$I98, "", IF('ICS-217'!$F98&gt;'ICS-217'!$I98, "-", IF('ICS-217'!$F98&lt;'ICS-217'!$I98, "+", "error"))), "")</f>
        <v/>
      </c>
      <c r="E91" s="111" t="str">
        <f>IF('ICS-217'!L98&lt;&gt;"FM","", IF(AND('ICS-217'!F98&gt;'Radio Config'!$C$2, 'ICS-217'!F98&lt;'Radio Config'!$D$2, 'Radio Config'!$F$2="y"), ABS('ICS-217'!F98-'ICS-217'!I98), IF(AND('ICS-217'!F98&gt;'Radio Config'!$C$3, 'ICS-217'!F98&lt;'Radio Config'!$D$3, 'Radio Config'!$F$3="y"), ABS('ICS-217'!F98-'ICS-217'!I98), IF(AND('ICS-217'!F98&gt;'Radio Config'!$C$4, 'ICS-217'!F98&lt;'Radio Config'!$D$4, 'Radio Config'!$F$4="y"), ABS('ICS-217'!F98-'ICS-217'!I98), IF(AND('ICS-217'!F98&gt;'Radio Config'!$C$5, 'ICS-217'!F98&lt;'Radio Config'!$D$5, 'Radio Config'!$F$5="y"), ABS('ICS-217'!F98-'ICS-217'!I98), IF(AND('ICS-217'!F98&gt;'Radio Config'!$C$6, 'ICS-217'!F98&lt;'Radio Config'!$D$6, 'Radio Config'!$F$6="y"), ABS('ICS-217'!F98-'ICS-217'!I98), IF(AND('ICS-217'!F98&gt;'Radio Config'!$C$7, 'ICS-217'!F98&lt;'Radio Config'!$D$7, 'Radio Config'!$F$7="y"), ABS('ICS-217'!F98-'ICS-217'!I98), IF(AND('ICS-217'!F98&gt;'Radio Config'!$C$8, 'ICS-217'!F98&lt;'Radio Config'!$D$8, 'Radio Config'!$F$8="y"), ABS('ICS-217'!F98-'ICS-217'!I98), ""))))))))</f>
        <v/>
      </c>
      <c r="F91" t="str">
        <f>IF(C91&lt;&gt;"", IF(AND('ICS-217'!H98&lt;&gt;"", 'ICS-217'!K98&lt;&gt;""), "TSQL", IF('ICS-217'!K98&lt;&gt;"", "Tone", "")), "")</f>
        <v/>
      </c>
      <c r="G91" s="112" t="str">
        <f>IF(C91&lt;&gt;"", IF('ICS-217'!K98&lt;&gt;"", 'ICS-217'!K98, 88.5) , "")</f>
        <v/>
      </c>
      <c r="H91" s="100" t="str">
        <f>IF(C91&lt;&gt;"", IF('ICS-217'!K98&lt;&gt;"", 'ICS-217'!K98, G91) , "")</f>
        <v/>
      </c>
      <c r="I91" t="str">
        <f t="shared" si="1"/>
        <v/>
      </c>
      <c r="J91" t="str">
        <f t="shared" si="2"/>
        <v/>
      </c>
      <c r="K91" t="str">
        <f>IF(C91&lt;&gt;"", IF(AND('ICS-217'!G98="W",'ICS-217'!L98="FM"), "FM", IF(AND('ICS-217'!G98="N",'ICS-217'!L98="FM"), "NFM", "")), "")</f>
        <v/>
      </c>
    </row>
    <row r="92">
      <c r="A92">
        <f t="shared" si="3"/>
        <v>27</v>
      </c>
      <c r="B92" s="31" t="str">
        <f>IF(C92&lt;&gt;"", 'ICS-217'!D99 , "")</f>
        <v>52H</v>
      </c>
      <c r="C92" s="110">
        <f>IF('ICS-217'!L99&lt;&gt;"FM","", IF(AND('ICS-217'!F99&gt;'Radio Config'!$C$2, 'ICS-217'!F99&lt;'Radio Config'!$D$2, 'Radio Config'!$F$2="y"), 'ICS-217'!F99, IF(AND('ICS-217'!F99&gt;'Radio Config'!$C$3, 'ICS-217'!F99&lt;'Radio Config'!$D$3, 'Radio Config'!$F$3="y"), 'ICS-217'!F99, IF(AND('ICS-217'!F99&gt;'Radio Config'!$C$4, 'ICS-217'!F99&lt;'Radio Config'!$D$4, 'Radio Config'!$F$4="y"), 'ICS-217'!F99, IF(AND('ICS-217'!F99&gt;'Radio Config'!$C$5, 'ICS-217'!F99&lt;'Radio Config'!$D$5, 'Radio Config'!$F$5="y"), 'ICS-217'!F99, IF(AND('ICS-217'!F99&gt;'Radio Config'!$C$6, 'ICS-217'!F99&lt;'Radio Config'!$D$6, 'Radio Config'!$F$6="y"), 'ICS-217'!F99, IF(AND('ICS-217'!F99&gt;'Radio Config'!$C$7, 'ICS-217'!F99&lt;'Radio Config'!$D$7, 'Radio Config'!$F$7="y"), 'ICS-217'!F99, IF(AND('ICS-217'!F99&gt;'Radio Config'!$C$8, 'ICS-217'!F99&lt;'Radio Config'!$D$8, 'Radio Config'!$F$8="y"), 'ICS-217'!F99, ""))))))))</f>
        <v>443.025</v>
      </c>
      <c r="D92" t="str">
        <f>IF(C92&lt;&gt;"", IF('ICS-217'!$F99='ICS-217'!$I99, "", IF('ICS-217'!$F99&gt;'ICS-217'!$I99, "-", IF('ICS-217'!$F99&lt;'ICS-217'!$I99, "+", "error"))), "")</f>
        <v>+</v>
      </c>
      <c r="E92" s="111">
        <f>IF('ICS-217'!L99&lt;&gt;"FM","", IF(AND('ICS-217'!F99&gt;'Radio Config'!$C$2, 'ICS-217'!F99&lt;'Radio Config'!$D$2, 'Radio Config'!$F$2="y"), ABS('ICS-217'!F99-'ICS-217'!I99), IF(AND('ICS-217'!F99&gt;'Radio Config'!$C$3, 'ICS-217'!F99&lt;'Radio Config'!$D$3, 'Radio Config'!$F$3="y"), ABS('ICS-217'!F99-'ICS-217'!I99), IF(AND('ICS-217'!F99&gt;'Radio Config'!$C$4, 'ICS-217'!F99&lt;'Radio Config'!$D$4, 'Radio Config'!$F$4="y"), ABS('ICS-217'!F99-'ICS-217'!I99), IF(AND('ICS-217'!F99&gt;'Radio Config'!$C$5, 'ICS-217'!F99&lt;'Radio Config'!$D$5, 'Radio Config'!$F$5="y"), ABS('ICS-217'!F99-'ICS-217'!I99), IF(AND('ICS-217'!F99&gt;'Radio Config'!$C$6, 'ICS-217'!F99&lt;'Radio Config'!$D$6, 'Radio Config'!$F$6="y"), ABS('ICS-217'!F99-'ICS-217'!I99), IF(AND('ICS-217'!F99&gt;'Radio Config'!$C$7, 'ICS-217'!F99&lt;'Radio Config'!$D$7, 'Radio Config'!$F$7="y"), ABS('ICS-217'!F99-'ICS-217'!I99), IF(AND('ICS-217'!F99&gt;'Radio Config'!$C$8, 'ICS-217'!F99&lt;'Radio Config'!$D$8, 'Radio Config'!$F$8="y"), ABS('ICS-217'!F99-'ICS-217'!I99), ""))))))))</f>
        <v>5</v>
      </c>
      <c r="F92" t="str">
        <f>IF(C92&lt;&gt;"", IF(AND('ICS-217'!H99&lt;&gt;"", 'ICS-217'!K99&lt;&gt;""), "TSQL", IF('ICS-217'!K99&lt;&gt;"", "Tone", "")), "")</f>
        <v>Tone</v>
      </c>
      <c r="G92" s="112">
        <f>IF(C92&lt;&gt;"", IF('ICS-217'!K99&lt;&gt;"", 'ICS-217'!K99, 88.5) , "")</f>
        <v>131.8</v>
      </c>
      <c r="H92" s="112">
        <f>IF(C92&lt;&gt;"", IF('ICS-217'!K99&lt;&gt;"", 'ICS-217'!K99, G92) , "")</f>
        <v>131.8</v>
      </c>
      <c r="I92" t="str">
        <f t="shared" si="1"/>
        <v>023</v>
      </c>
      <c r="J92" t="str">
        <f t="shared" si="2"/>
        <v>NN</v>
      </c>
      <c r="K92" t="str">
        <f>IF(C92&lt;&gt;"", IF(AND('ICS-217'!G99="W",'ICS-217'!L99="FM"), "FM", IF(AND('ICS-217'!G99="N",'ICS-217'!L99="FM"), "NFM", "")), "")</f>
        <v>FM</v>
      </c>
    </row>
    <row r="93">
      <c r="A93" t="str">
        <f t="shared" si="3"/>
        <v/>
      </c>
      <c r="B93" s="31" t="str">
        <f>IF(C93&lt;&gt;"", 'ICS-217'!D100 , "")</f>
        <v/>
      </c>
      <c r="C93" s="110" t="str">
        <f>IF('ICS-217'!L100&lt;&gt;"FM","", IF(AND('ICS-217'!F100&gt;'Radio Config'!$C$2, 'ICS-217'!F100&lt;'Radio Config'!$D$2, 'Radio Config'!$F$2="y"), 'ICS-217'!F100, IF(AND('ICS-217'!F100&gt;'Radio Config'!$C$3, 'ICS-217'!F100&lt;'Radio Config'!$D$3, 'Radio Config'!$F$3="y"), 'ICS-217'!F100, IF(AND('ICS-217'!F100&gt;'Radio Config'!$C$4, 'ICS-217'!F100&lt;'Radio Config'!$D$4, 'Radio Config'!$F$4="y"), 'ICS-217'!F100, IF(AND('ICS-217'!F100&gt;'Radio Config'!$C$5, 'ICS-217'!F100&lt;'Radio Config'!$D$5, 'Radio Config'!$F$5="y"), 'ICS-217'!F100, IF(AND('ICS-217'!F100&gt;'Radio Config'!$C$6, 'ICS-217'!F100&lt;'Radio Config'!$D$6, 'Radio Config'!$F$6="y"), 'ICS-217'!F100, IF(AND('ICS-217'!F100&gt;'Radio Config'!$C$7, 'ICS-217'!F100&lt;'Radio Config'!$D$7, 'Radio Config'!$F$7="y"), 'ICS-217'!F100, IF(AND('ICS-217'!F100&gt;'Radio Config'!$C$8, 'ICS-217'!F100&lt;'Radio Config'!$D$8, 'Radio Config'!$F$8="y"), 'ICS-217'!F100, ""))))))))</f>
        <v/>
      </c>
      <c r="D93" t="str">
        <f>IF(C93&lt;&gt;"", IF('ICS-217'!$F100='ICS-217'!$I100, "", IF('ICS-217'!$F100&gt;'ICS-217'!$I100, "-", IF('ICS-217'!$F100&lt;'ICS-217'!$I100, "+", "error"))), "")</f>
        <v/>
      </c>
      <c r="E93" s="111" t="str">
        <f>IF('ICS-217'!L100&lt;&gt;"FM","", IF(AND('ICS-217'!F100&gt;'Radio Config'!$C$2, 'ICS-217'!F100&lt;'Radio Config'!$D$2, 'Radio Config'!$F$2="y"), ABS('ICS-217'!F100-'ICS-217'!I100), IF(AND('ICS-217'!F100&gt;'Radio Config'!$C$3, 'ICS-217'!F100&lt;'Radio Config'!$D$3, 'Radio Config'!$F$3="y"), ABS('ICS-217'!F100-'ICS-217'!I100), IF(AND('ICS-217'!F100&gt;'Radio Config'!$C$4, 'ICS-217'!F100&lt;'Radio Config'!$D$4, 'Radio Config'!$F$4="y"), ABS('ICS-217'!F100-'ICS-217'!I100), IF(AND('ICS-217'!F100&gt;'Radio Config'!$C$5, 'ICS-217'!F100&lt;'Radio Config'!$D$5, 'Radio Config'!$F$5="y"), ABS('ICS-217'!F100-'ICS-217'!I100), IF(AND('ICS-217'!F100&gt;'Radio Config'!$C$6, 'ICS-217'!F100&lt;'Radio Config'!$D$6, 'Radio Config'!$F$6="y"), ABS('ICS-217'!F100-'ICS-217'!I100), IF(AND('ICS-217'!F100&gt;'Radio Config'!$C$7, 'ICS-217'!F100&lt;'Radio Config'!$D$7, 'Radio Config'!$F$7="y"), ABS('ICS-217'!F100-'ICS-217'!I100), IF(AND('ICS-217'!F100&gt;'Radio Config'!$C$8, 'ICS-217'!F100&lt;'Radio Config'!$D$8, 'Radio Config'!$F$8="y"), ABS('ICS-217'!F100-'ICS-217'!I100), ""))))))))</f>
        <v/>
      </c>
      <c r="F93" t="str">
        <f>IF(C93&lt;&gt;"", IF(AND('ICS-217'!H100&lt;&gt;"", 'ICS-217'!K100&lt;&gt;""), "TSQL", IF('ICS-217'!K100&lt;&gt;"", "Tone", "")), "")</f>
        <v/>
      </c>
      <c r="G93" s="112" t="str">
        <f>IF(C93&lt;&gt;"", IF('ICS-217'!K100&lt;&gt;"", 'ICS-217'!K100, 88.5) , "")</f>
        <v/>
      </c>
      <c r="H93" s="100" t="str">
        <f>IF(C93&lt;&gt;"", IF('ICS-217'!K100&lt;&gt;"", 'ICS-217'!K100, G93) , "")</f>
        <v/>
      </c>
      <c r="I93" t="str">
        <f t="shared" si="1"/>
        <v/>
      </c>
      <c r="J93" t="str">
        <f t="shared" si="2"/>
        <v/>
      </c>
      <c r="K93" t="str">
        <f>IF(C93&lt;&gt;"", IF(AND('ICS-217'!G100="W",'ICS-217'!L100="FM"), "FM", IF(AND('ICS-217'!G100="N",'ICS-217'!L100="FM"), "NFM", "")), "")</f>
        <v/>
      </c>
    </row>
    <row r="94">
      <c r="A94">
        <f t="shared" si="3"/>
        <v>28</v>
      </c>
      <c r="B94" s="31" t="str">
        <f>IF(C94&lt;&gt;"", 'ICS-217'!D101 , "")</f>
        <v>52J</v>
      </c>
      <c r="C94" s="110">
        <f>IF('ICS-217'!L101&lt;&gt;"FM","", IF(AND('ICS-217'!F101&gt;'Radio Config'!$C$2, 'ICS-217'!F101&lt;'Radio Config'!$D$2, 'Radio Config'!$F$2="y"), 'ICS-217'!F101, IF(AND('ICS-217'!F101&gt;'Radio Config'!$C$3, 'ICS-217'!F101&lt;'Radio Config'!$D$3, 'Radio Config'!$F$3="y"), 'ICS-217'!F101, IF(AND('ICS-217'!F101&gt;'Radio Config'!$C$4, 'ICS-217'!F101&lt;'Radio Config'!$D$4, 'Radio Config'!$F$4="y"), 'ICS-217'!F101, IF(AND('ICS-217'!F101&gt;'Radio Config'!$C$5, 'ICS-217'!F101&lt;'Radio Config'!$D$5, 'Radio Config'!$F$5="y"), 'ICS-217'!F101, IF(AND('ICS-217'!F101&gt;'Radio Config'!$C$6, 'ICS-217'!F101&lt;'Radio Config'!$D$6, 'Radio Config'!$F$6="y"), 'ICS-217'!F101, IF(AND('ICS-217'!F101&gt;'Radio Config'!$C$7, 'ICS-217'!F101&lt;'Radio Config'!$D$7, 'Radio Config'!$F$7="y"), 'ICS-217'!F101, IF(AND('ICS-217'!F101&gt;'Radio Config'!$C$8, 'ICS-217'!F101&lt;'Radio Config'!$D$8, 'Radio Config'!$F$8="y"), 'ICS-217'!F101, ""))))))))</f>
        <v>444.6625</v>
      </c>
      <c r="D94" t="str">
        <f>IF(C94&lt;&gt;"", IF('ICS-217'!$F101='ICS-217'!$I101, "", IF('ICS-217'!$F101&gt;'ICS-217'!$I101, "-", IF('ICS-217'!$F101&lt;'ICS-217'!$I101, "+", "error"))), "")</f>
        <v>+</v>
      </c>
      <c r="E94" s="111">
        <f>IF('ICS-217'!L101&lt;&gt;"FM","", IF(AND('ICS-217'!F101&gt;'Radio Config'!$C$2, 'ICS-217'!F101&lt;'Radio Config'!$D$2, 'Radio Config'!$F$2="y"), ABS('ICS-217'!F101-'ICS-217'!I101), IF(AND('ICS-217'!F101&gt;'Radio Config'!$C$3, 'ICS-217'!F101&lt;'Radio Config'!$D$3, 'Radio Config'!$F$3="y"), ABS('ICS-217'!F101-'ICS-217'!I101), IF(AND('ICS-217'!F101&gt;'Radio Config'!$C$4, 'ICS-217'!F101&lt;'Radio Config'!$D$4, 'Radio Config'!$F$4="y"), ABS('ICS-217'!F101-'ICS-217'!I101), IF(AND('ICS-217'!F101&gt;'Radio Config'!$C$5, 'ICS-217'!F101&lt;'Radio Config'!$D$5, 'Radio Config'!$F$5="y"), ABS('ICS-217'!F101-'ICS-217'!I101), IF(AND('ICS-217'!F101&gt;'Radio Config'!$C$6, 'ICS-217'!F101&lt;'Radio Config'!$D$6, 'Radio Config'!$F$6="y"), ABS('ICS-217'!F101-'ICS-217'!I101), IF(AND('ICS-217'!F101&gt;'Radio Config'!$C$7, 'ICS-217'!F101&lt;'Radio Config'!$D$7, 'Radio Config'!$F$7="y"), ABS('ICS-217'!F101-'ICS-217'!I101), IF(AND('ICS-217'!F101&gt;'Radio Config'!$C$8, 'ICS-217'!F101&lt;'Radio Config'!$D$8, 'Radio Config'!$F$8="y"), ABS('ICS-217'!F101-'ICS-217'!I101), ""))))))))</f>
        <v>5</v>
      </c>
      <c r="F94" t="str">
        <f>IF(C94&lt;&gt;"", IF(AND('ICS-217'!H101&lt;&gt;"", 'ICS-217'!K101&lt;&gt;""), "TSQL", IF('ICS-217'!K101&lt;&gt;"", "Tone", "")), "")</f>
        <v/>
      </c>
      <c r="G94" s="112">
        <f>IF(C94&lt;&gt;"", IF('ICS-217'!K101&lt;&gt;"", 'ICS-217'!K101, 88.5) , "")</f>
        <v>88.5</v>
      </c>
      <c r="H94" s="112">
        <f>IF(C94&lt;&gt;"", IF('ICS-217'!K101&lt;&gt;"", 'ICS-217'!K101, G94) , "")</f>
        <v>88.5</v>
      </c>
      <c r="I94" t="str">
        <f t="shared" si="1"/>
        <v>023</v>
      </c>
      <c r="J94" t="str">
        <f t="shared" si="2"/>
        <v>NN</v>
      </c>
      <c r="K94" t="str">
        <f>IF(C94&lt;&gt;"", IF(AND('ICS-217'!G101="W",'ICS-217'!L101="FM"), "FM", IF(AND('ICS-217'!G101="N",'ICS-217'!L101="FM"), "NFM", "")), "")</f>
        <v>FM</v>
      </c>
    </row>
    <row r="95">
      <c r="A95" t="str">
        <f t="shared" si="3"/>
        <v/>
      </c>
      <c r="B95" s="31" t="str">
        <f>IF(C95&lt;&gt;"", 'ICS-217'!D102 , "")</f>
        <v/>
      </c>
      <c r="C95" s="110" t="str">
        <f>IF('ICS-217'!L102&lt;&gt;"FM","", IF(AND('ICS-217'!F102&gt;'Radio Config'!$C$2, 'ICS-217'!F102&lt;'Radio Config'!$D$2, 'Radio Config'!$F$2="y"), 'ICS-217'!F102, IF(AND('ICS-217'!F102&gt;'Radio Config'!$C$3, 'ICS-217'!F102&lt;'Radio Config'!$D$3, 'Radio Config'!$F$3="y"), 'ICS-217'!F102, IF(AND('ICS-217'!F102&gt;'Radio Config'!$C$4, 'ICS-217'!F102&lt;'Radio Config'!$D$4, 'Radio Config'!$F$4="y"), 'ICS-217'!F102, IF(AND('ICS-217'!F102&gt;'Radio Config'!$C$5, 'ICS-217'!F102&lt;'Radio Config'!$D$5, 'Radio Config'!$F$5="y"), 'ICS-217'!F102, IF(AND('ICS-217'!F102&gt;'Radio Config'!$C$6, 'ICS-217'!F102&lt;'Radio Config'!$D$6, 'Radio Config'!$F$6="y"), 'ICS-217'!F102, IF(AND('ICS-217'!F102&gt;'Radio Config'!$C$7, 'ICS-217'!F102&lt;'Radio Config'!$D$7, 'Radio Config'!$F$7="y"), 'ICS-217'!F102, IF(AND('ICS-217'!F102&gt;'Radio Config'!$C$8, 'ICS-217'!F102&lt;'Radio Config'!$D$8, 'Radio Config'!$F$8="y"), 'ICS-217'!F102, ""))))))))</f>
        <v/>
      </c>
      <c r="D95" t="str">
        <f>IF(C95&lt;&gt;"", IF('ICS-217'!$F102='ICS-217'!$I102, "", IF('ICS-217'!$F102&gt;'ICS-217'!$I102, "-", IF('ICS-217'!$F102&lt;'ICS-217'!$I102, "+", "error"))), "")</f>
        <v/>
      </c>
      <c r="E95" s="111" t="str">
        <f>IF('ICS-217'!L102&lt;&gt;"FM","", IF(AND('ICS-217'!F102&gt;'Radio Config'!$C$2, 'ICS-217'!F102&lt;'Radio Config'!$D$2, 'Radio Config'!$F$2="y"), ABS('ICS-217'!F102-'ICS-217'!I102), IF(AND('ICS-217'!F102&gt;'Radio Config'!$C$3, 'ICS-217'!F102&lt;'Radio Config'!$D$3, 'Radio Config'!$F$3="y"), ABS('ICS-217'!F102-'ICS-217'!I102), IF(AND('ICS-217'!F102&gt;'Radio Config'!$C$4, 'ICS-217'!F102&lt;'Radio Config'!$D$4, 'Radio Config'!$F$4="y"), ABS('ICS-217'!F102-'ICS-217'!I102), IF(AND('ICS-217'!F102&gt;'Radio Config'!$C$5, 'ICS-217'!F102&lt;'Radio Config'!$D$5, 'Radio Config'!$F$5="y"), ABS('ICS-217'!F102-'ICS-217'!I102), IF(AND('ICS-217'!F102&gt;'Radio Config'!$C$6, 'ICS-217'!F102&lt;'Radio Config'!$D$6, 'Radio Config'!$F$6="y"), ABS('ICS-217'!F102-'ICS-217'!I102), IF(AND('ICS-217'!F102&gt;'Radio Config'!$C$7, 'ICS-217'!F102&lt;'Radio Config'!$D$7, 'Radio Config'!$F$7="y"), ABS('ICS-217'!F102-'ICS-217'!I102), IF(AND('ICS-217'!F102&gt;'Radio Config'!$C$8, 'ICS-217'!F102&lt;'Radio Config'!$D$8, 'Radio Config'!$F$8="y"), ABS('ICS-217'!F102-'ICS-217'!I102), ""))))))))</f>
        <v/>
      </c>
      <c r="F95" t="str">
        <f>IF(C95&lt;&gt;"", IF(AND('ICS-217'!H102&lt;&gt;"", 'ICS-217'!K102&lt;&gt;""), "TSQL", IF('ICS-217'!K102&lt;&gt;"", "Tone", "")), "")</f>
        <v/>
      </c>
      <c r="G95" s="112" t="str">
        <f>IF(C95&lt;&gt;"", IF('ICS-217'!K102&lt;&gt;"", 'ICS-217'!K102, 88.5) , "")</f>
        <v/>
      </c>
      <c r="H95" s="100" t="str">
        <f>IF(C95&lt;&gt;"", IF('ICS-217'!K102&lt;&gt;"", 'ICS-217'!K102, G95) , "")</f>
        <v/>
      </c>
      <c r="I95" t="str">
        <f t="shared" si="1"/>
        <v/>
      </c>
      <c r="J95" t="str">
        <f t="shared" si="2"/>
        <v/>
      </c>
      <c r="K95" t="str">
        <f>IF(C95&lt;&gt;"", IF(AND('ICS-217'!G102="W",'ICS-217'!L102="FM"), "FM", IF(AND('ICS-217'!G102="N",'ICS-217'!L102="FM"), "NFM", "")), "")</f>
        <v/>
      </c>
    </row>
    <row r="96">
      <c r="A96" t="str">
        <f t="shared" si="3"/>
        <v/>
      </c>
      <c r="B96" s="31" t="str">
        <f>IF(C96&lt;&gt;"", 'ICS-217'!D103 , "")</f>
        <v/>
      </c>
      <c r="C96" s="110" t="str">
        <f>IF('ICS-217'!L103&lt;&gt;"FM","", IF(AND('ICS-217'!F103&gt;'Radio Config'!$C$2, 'ICS-217'!F103&lt;'Radio Config'!$D$2, 'Radio Config'!$F$2="y"), 'ICS-217'!F103, IF(AND('ICS-217'!F103&gt;'Radio Config'!$C$3, 'ICS-217'!F103&lt;'Radio Config'!$D$3, 'Radio Config'!$F$3="y"), 'ICS-217'!F103, IF(AND('ICS-217'!F103&gt;'Radio Config'!$C$4, 'ICS-217'!F103&lt;'Radio Config'!$D$4, 'Radio Config'!$F$4="y"), 'ICS-217'!F103, IF(AND('ICS-217'!F103&gt;'Radio Config'!$C$5, 'ICS-217'!F103&lt;'Radio Config'!$D$5, 'Radio Config'!$F$5="y"), 'ICS-217'!F103, IF(AND('ICS-217'!F103&gt;'Radio Config'!$C$6, 'ICS-217'!F103&lt;'Radio Config'!$D$6, 'Radio Config'!$F$6="y"), 'ICS-217'!F103, IF(AND('ICS-217'!F103&gt;'Radio Config'!$C$7, 'ICS-217'!F103&lt;'Radio Config'!$D$7, 'Radio Config'!$F$7="y"), 'ICS-217'!F103, IF(AND('ICS-217'!F103&gt;'Radio Config'!$C$8, 'ICS-217'!F103&lt;'Radio Config'!$D$8, 'Radio Config'!$F$8="y"), 'ICS-217'!F103, ""))))))))</f>
        <v/>
      </c>
      <c r="D96" t="str">
        <f>IF(C96&lt;&gt;"", IF('ICS-217'!$F103='ICS-217'!$I103, "", IF('ICS-217'!$F103&gt;'ICS-217'!$I103, "-", IF('ICS-217'!$F103&lt;'ICS-217'!$I103, "+", "error"))), "")</f>
        <v/>
      </c>
      <c r="E96" s="111" t="str">
        <f>IF('ICS-217'!L103&lt;&gt;"FM","", IF(AND('ICS-217'!F103&gt;'Radio Config'!$C$2, 'ICS-217'!F103&lt;'Radio Config'!$D$2, 'Radio Config'!$F$2="y"), ABS('ICS-217'!F103-'ICS-217'!I103), IF(AND('ICS-217'!F103&gt;'Radio Config'!$C$3, 'ICS-217'!F103&lt;'Radio Config'!$D$3, 'Radio Config'!$F$3="y"), ABS('ICS-217'!F103-'ICS-217'!I103), IF(AND('ICS-217'!F103&gt;'Radio Config'!$C$4, 'ICS-217'!F103&lt;'Radio Config'!$D$4, 'Radio Config'!$F$4="y"), ABS('ICS-217'!F103-'ICS-217'!I103), IF(AND('ICS-217'!F103&gt;'Radio Config'!$C$5, 'ICS-217'!F103&lt;'Radio Config'!$D$5, 'Radio Config'!$F$5="y"), ABS('ICS-217'!F103-'ICS-217'!I103), IF(AND('ICS-217'!F103&gt;'Radio Config'!$C$6, 'ICS-217'!F103&lt;'Radio Config'!$D$6, 'Radio Config'!$F$6="y"), ABS('ICS-217'!F103-'ICS-217'!I103), IF(AND('ICS-217'!F103&gt;'Radio Config'!$C$7, 'ICS-217'!F103&lt;'Radio Config'!$D$7, 'Radio Config'!$F$7="y"), ABS('ICS-217'!F103-'ICS-217'!I103), IF(AND('ICS-217'!F103&gt;'Radio Config'!$C$8, 'ICS-217'!F103&lt;'Radio Config'!$D$8, 'Radio Config'!$F$8="y"), ABS('ICS-217'!F103-'ICS-217'!I103), ""))))))))</f>
        <v/>
      </c>
      <c r="F96" t="str">
        <f>IF(C96&lt;&gt;"", IF(AND('ICS-217'!H103&lt;&gt;"", 'ICS-217'!K103&lt;&gt;""), "TSQL", IF('ICS-217'!K103&lt;&gt;"", "Tone", "")), "")</f>
        <v/>
      </c>
      <c r="G96" s="112" t="str">
        <f>IF(C96&lt;&gt;"", IF('ICS-217'!K103&lt;&gt;"", 'ICS-217'!K103, 88.5) , "")</f>
        <v/>
      </c>
      <c r="H96" s="100" t="str">
        <f>IF(C96&lt;&gt;"", IF('ICS-217'!K103&lt;&gt;"", 'ICS-217'!K103, G96) , "")</f>
        <v/>
      </c>
      <c r="I96" t="str">
        <f t="shared" si="1"/>
        <v/>
      </c>
      <c r="J96" t="str">
        <f t="shared" si="2"/>
        <v/>
      </c>
      <c r="K96" t="str">
        <f>IF(C96&lt;&gt;"", IF(AND('ICS-217'!G103="W",'ICS-217'!L103="FM"), "FM", IF(AND('ICS-217'!G103="N",'ICS-217'!L103="FM"), "NFM", "")), "")</f>
        <v/>
      </c>
    </row>
    <row r="97">
      <c r="A97" t="str">
        <f t="shared" si="3"/>
        <v/>
      </c>
      <c r="B97" s="31" t="str">
        <f>IF(C97&lt;&gt;"", 'ICS-217'!D104 , "")</f>
        <v/>
      </c>
      <c r="C97" s="110" t="str">
        <f>IF('ICS-217'!L104&lt;&gt;"FM","", IF(AND('ICS-217'!F104&gt;'Radio Config'!$C$2, 'ICS-217'!F104&lt;'Radio Config'!$D$2, 'Radio Config'!$F$2="y"), 'ICS-217'!F104, IF(AND('ICS-217'!F104&gt;'Radio Config'!$C$3, 'ICS-217'!F104&lt;'Radio Config'!$D$3, 'Radio Config'!$F$3="y"), 'ICS-217'!F104, IF(AND('ICS-217'!F104&gt;'Radio Config'!$C$4, 'ICS-217'!F104&lt;'Radio Config'!$D$4, 'Radio Config'!$F$4="y"), 'ICS-217'!F104, IF(AND('ICS-217'!F104&gt;'Radio Config'!$C$5, 'ICS-217'!F104&lt;'Radio Config'!$D$5, 'Radio Config'!$F$5="y"), 'ICS-217'!F104, IF(AND('ICS-217'!F104&gt;'Radio Config'!$C$6, 'ICS-217'!F104&lt;'Radio Config'!$D$6, 'Radio Config'!$F$6="y"), 'ICS-217'!F104, IF(AND('ICS-217'!F104&gt;'Radio Config'!$C$7, 'ICS-217'!F104&lt;'Radio Config'!$D$7, 'Radio Config'!$F$7="y"), 'ICS-217'!F104, IF(AND('ICS-217'!F104&gt;'Radio Config'!$C$8, 'ICS-217'!F104&lt;'Radio Config'!$D$8, 'Radio Config'!$F$8="y"), 'ICS-217'!F104, ""))))))))</f>
        <v/>
      </c>
      <c r="D97" t="str">
        <f>IF(C97&lt;&gt;"", IF('ICS-217'!$F104='ICS-217'!$I104, "", IF('ICS-217'!$F104&gt;'ICS-217'!$I104, "-", IF('ICS-217'!$F104&lt;'ICS-217'!$I104, "+", "error"))), "")</f>
        <v/>
      </c>
      <c r="E97" s="111" t="str">
        <f>IF('ICS-217'!L104&lt;&gt;"FM","", IF(AND('ICS-217'!F104&gt;'Radio Config'!$C$2, 'ICS-217'!F104&lt;'Radio Config'!$D$2, 'Radio Config'!$F$2="y"), ABS('ICS-217'!F104-'ICS-217'!I104), IF(AND('ICS-217'!F104&gt;'Radio Config'!$C$3, 'ICS-217'!F104&lt;'Radio Config'!$D$3, 'Radio Config'!$F$3="y"), ABS('ICS-217'!F104-'ICS-217'!I104), IF(AND('ICS-217'!F104&gt;'Radio Config'!$C$4, 'ICS-217'!F104&lt;'Radio Config'!$D$4, 'Radio Config'!$F$4="y"), ABS('ICS-217'!F104-'ICS-217'!I104), IF(AND('ICS-217'!F104&gt;'Radio Config'!$C$5, 'ICS-217'!F104&lt;'Radio Config'!$D$5, 'Radio Config'!$F$5="y"), ABS('ICS-217'!F104-'ICS-217'!I104), IF(AND('ICS-217'!F104&gt;'Radio Config'!$C$6, 'ICS-217'!F104&lt;'Radio Config'!$D$6, 'Radio Config'!$F$6="y"), ABS('ICS-217'!F104-'ICS-217'!I104), IF(AND('ICS-217'!F104&gt;'Radio Config'!$C$7, 'ICS-217'!F104&lt;'Radio Config'!$D$7, 'Radio Config'!$F$7="y"), ABS('ICS-217'!F104-'ICS-217'!I104), IF(AND('ICS-217'!F104&gt;'Radio Config'!$C$8, 'ICS-217'!F104&lt;'Radio Config'!$D$8, 'Radio Config'!$F$8="y"), ABS('ICS-217'!F104-'ICS-217'!I104), ""))))))))</f>
        <v/>
      </c>
      <c r="F97" t="str">
        <f>IF(C97&lt;&gt;"", IF(AND('ICS-217'!H104&lt;&gt;"", 'ICS-217'!K104&lt;&gt;""), "TSQL", IF('ICS-217'!K104&lt;&gt;"", "Tone", "")), "")</f>
        <v/>
      </c>
      <c r="G97" s="112" t="str">
        <f>IF(C97&lt;&gt;"", IF('ICS-217'!K104&lt;&gt;"", 'ICS-217'!K104, 88.5) , "")</f>
        <v/>
      </c>
      <c r="H97" s="100" t="str">
        <f>IF(C97&lt;&gt;"", IF('ICS-217'!K104&lt;&gt;"", 'ICS-217'!K104, G97) , "")</f>
        <v/>
      </c>
      <c r="I97" t="str">
        <f t="shared" si="1"/>
        <v/>
      </c>
      <c r="J97" t="str">
        <f t="shared" si="2"/>
        <v/>
      </c>
      <c r="K97" t="str">
        <f>IF(C97&lt;&gt;"", IF(AND('ICS-217'!G104="W",'ICS-217'!L104="FM"), "FM", IF(AND('ICS-217'!G104="N",'ICS-217'!L104="FM"), "NFM", "")), "")</f>
        <v/>
      </c>
    </row>
    <row r="98">
      <c r="A98" t="str">
        <f t="shared" si="3"/>
        <v/>
      </c>
      <c r="B98" s="31" t="str">
        <f>IF(C98&lt;&gt;"", 'ICS-217'!D105 , "")</f>
        <v/>
      </c>
      <c r="C98" s="110" t="str">
        <f>IF('ICS-217'!L105&lt;&gt;"FM","", IF(AND('ICS-217'!F105&gt;'Radio Config'!$C$2, 'ICS-217'!F105&lt;'Radio Config'!$D$2, 'Radio Config'!$F$2="y"), 'ICS-217'!F105, IF(AND('ICS-217'!F105&gt;'Radio Config'!$C$3, 'ICS-217'!F105&lt;'Radio Config'!$D$3, 'Radio Config'!$F$3="y"), 'ICS-217'!F105, IF(AND('ICS-217'!F105&gt;'Radio Config'!$C$4, 'ICS-217'!F105&lt;'Radio Config'!$D$4, 'Radio Config'!$F$4="y"), 'ICS-217'!F105, IF(AND('ICS-217'!F105&gt;'Radio Config'!$C$5, 'ICS-217'!F105&lt;'Radio Config'!$D$5, 'Radio Config'!$F$5="y"), 'ICS-217'!F105, IF(AND('ICS-217'!F105&gt;'Radio Config'!$C$6, 'ICS-217'!F105&lt;'Radio Config'!$D$6, 'Radio Config'!$F$6="y"), 'ICS-217'!F105, IF(AND('ICS-217'!F105&gt;'Radio Config'!$C$7, 'ICS-217'!F105&lt;'Radio Config'!$D$7, 'Radio Config'!$F$7="y"), 'ICS-217'!F105, IF(AND('ICS-217'!F105&gt;'Radio Config'!$C$8, 'ICS-217'!F105&lt;'Radio Config'!$D$8, 'Radio Config'!$F$8="y"), 'ICS-217'!F105, ""))))))))</f>
        <v/>
      </c>
      <c r="D98" t="str">
        <f>IF(C98&lt;&gt;"", IF('ICS-217'!$F105='ICS-217'!$I105, "", IF('ICS-217'!$F105&gt;'ICS-217'!$I105, "-", IF('ICS-217'!$F105&lt;'ICS-217'!$I105, "+", "error"))), "")</f>
        <v/>
      </c>
      <c r="E98" s="111" t="str">
        <f>IF('ICS-217'!L105&lt;&gt;"FM","", IF(AND('ICS-217'!F105&gt;'Radio Config'!$C$2, 'ICS-217'!F105&lt;'Radio Config'!$D$2, 'Radio Config'!$F$2="y"), ABS('ICS-217'!F105-'ICS-217'!I105), IF(AND('ICS-217'!F105&gt;'Radio Config'!$C$3, 'ICS-217'!F105&lt;'Radio Config'!$D$3, 'Radio Config'!$F$3="y"), ABS('ICS-217'!F105-'ICS-217'!I105), IF(AND('ICS-217'!F105&gt;'Radio Config'!$C$4, 'ICS-217'!F105&lt;'Radio Config'!$D$4, 'Radio Config'!$F$4="y"), ABS('ICS-217'!F105-'ICS-217'!I105), IF(AND('ICS-217'!F105&gt;'Radio Config'!$C$5, 'ICS-217'!F105&lt;'Radio Config'!$D$5, 'Radio Config'!$F$5="y"), ABS('ICS-217'!F105-'ICS-217'!I105), IF(AND('ICS-217'!F105&gt;'Radio Config'!$C$6, 'ICS-217'!F105&lt;'Radio Config'!$D$6, 'Radio Config'!$F$6="y"), ABS('ICS-217'!F105-'ICS-217'!I105), IF(AND('ICS-217'!F105&gt;'Radio Config'!$C$7, 'ICS-217'!F105&lt;'Radio Config'!$D$7, 'Radio Config'!$F$7="y"), ABS('ICS-217'!F105-'ICS-217'!I105), IF(AND('ICS-217'!F105&gt;'Radio Config'!$C$8, 'ICS-217'!F105&lt;'Radio Config'!$D$8, 'Radio Config'!$F$8="y"), ABS('ICS-217'!F105-'ICS-217'!I105), ""))))))))</f>
        <v/>
      </c>
      <c r="F98" t="str">
        <f>IF(C98&lt;&gt;"", IF(AND('ICS-217'!H105&lt;&gt;"", 'ICS-217'!K105&lt;&gt;""), "TSQL", IF('ICS-217'!K105&lt;&gt;"", "Tone", "")), "")</f>
        <v/>
      </c>
      <c r="G98" s="112" t="str">
        <f>IF(C98&lt;&gt;"", IF('ICS-217'!K105&lt;&gt;"", 'ICS-217'!K105, 88.5) , "")</f>
        <v/>
      </c>
      <c r="H98" s="100" t="str">
        <f>IF(C98&lt;&gt;"", IF('ICS-217'!K105&lt;&gt;"", 'ICS-217'!K105, G98) , "")</f>
        <v/>
      </c>
      <c r="I98" t="str">
        <f t="shared" si="1"/>
        <v/>
      </c>
      <c r="J98" t="str">
        <f t="shared" si="2"/>
        <v/>
      </c>
      <c r="K98" t="str">
        <f>IF(C98&lt;&gt;"", IF(AND('ICS-217'!G105="W",'ICS-217'!L105="FM"), "FM", IF(AND('ICS-217'!G105="N",'ICS-217'!L105="FM"), "NFM", "")), "")</f>
        <v/>
      </c>
    </row>
    <row r="99">
      <c r="A99">
        <f t="shared" si="3"/>
        <v>29</v>
      </c>
      <c r="B99" s="31" t="str">
        <f>IF(C99&lt;&gt;"", 'ICS-217'!D106 , "")</f>
        <v>62A</v>
      </c>
      <c r="C99" s="110">
        <f>IF('ICS-217'!L106&lt;&gt;"FM","", IF(AND('ICS-217'!F106&gt;'Radio Config'!$C$2, 'ICS-217'!F106&lt;'Radio Config'!$D$2, 'Radio Config'!$F$2="y"), 'ICS-217'!F106, IF(AND('ICS-217'!F106&gt;'Radio Config'!$C$3, 'ICS-217'!F106&lt;'Radio Config'!$D$3, 'Radio Config'!$F$3="y"), 'ICS-217'!F106, IF(AND('ICS-217'!F106&gt;'Radio Config'!$C$4, 'ICS-217'!F106&lt;'Radio Config'!$D$4, 'Radio Config'!$F$4="y"), 'ICS-217'!F106, IF(AND('ICS-217'!F106&gt;'Radio Config'!$C$5, 'ICS-217'!F106&lt;'Radio Config'!$D$5, 'Radio Config'!$F$5="y"), 'ICS-217'!F106, IF(AND('ICS-217'!F106&gt;'Radio Config'!$C$6, 'ICS-217'!F106&lt;'Radio Config'!$D$6, 'Radio Config'!$F$6="y"), 'ICS-217'!F106, IF(AND('ICS-217'!F106&gt;'Radio Config'!$C$7, 'ICS-217'!F106&lt;'Radio Config'!$D$7, 'Radio Config'!$F$7="y"), 'ICS-217'!F106, IF(AND('ICS-217'!F106&gt;'Radio Config'!$C$8, 'ICS-217'!F106&lt;'Radio Config'!$D$8, 'Radio Config'!$F$8="y"), 'ICS-217'!F106, ""))))))))</f>
        <v>443.85</v>
      </c>
      <c r="D99" t="str">
        <f>IF(C99&lt;&gt;"", IF('ICS-217'!$F106='ICS-217'!$I106, "", IF('ICS-217'!$F106&gt;'ICS-217'!$I106, "-", IF('ICS-217'!$F106&lt;'ICS-217'!$I106, "+", "error"))), "")</f>
        <v>+</v>
      </c>
      <c r="E99" s="111">
        <f>IF('ICS-217'!L106&lt;&gt;"FM","", IF(AND('ICS-217'!F106&gt;'Radio Config'!$C$2, 'ICS-217'!F106&lt;'Radio Config'!$D$2, 'Radio Config'!$F$2="y"), ABS('ICS-217'!F106-'ICS-217'!I106), IF(AND('ICS-217'!F106&gt;'Radio Config'!$C$3, 'ICS-217'!F106&lt;'Radio Config'!$D$3, 'Radio Config'!$F$3="y"), ABS('ICS-217'!F106-'ICS-217'!I106), IF(AND('ICS-217'!F106&gt;'Radio Config'!$C$4, 'ICS-217'!F106&lt;'Radio Config'!$D$4, 'Radio Config'!$F$4="y"), ABS('ICS-217'!F106-'ICS-217'!I106), IF(AND('ICS-217'!F106&gt;'Radio Config'!$C$5, 'ICS-217'!F106&lt;'Radio Config'!$D$5, 'Radio Config'!$F$5="y"), ABS('ICS-217'!F106-'ICS-217'!I106), IF(AND('ICS-217'!F106&gt;'Radio Config'!$C$6, 'ICS-217'!F106&lt;'Radio Config'!$D$6, 'Radio Config'!$F$6="y"), ABS('ICS-217'!F106-'ICS-217'!I106), IF(AND('ICS-217'!F106&gt;'Radio Config'!$C$7, 'ICS-217'!F106&lt;'Radio Config'!$D$7, 'Radio Config'!$F$7="y"), ABS('ICS-217'!F106-'ICS-217'!I106), IF(AND('ICS-217'!F106&gt;'Radio Config'!$C$8, 'ICS-217'!F106&lt;'Radio Config'!$D$8, 'Radio Config'!$F$8="y"), ABS('ICS-217'!F106-'ICS-217'!I106), ""))))))))</f>
        <v>5</v>
      </c>
      <c r="F99" t="str">
        <f>IF(C99&lt;&gt;"", IF(AND('ICS-217'!H106&lt;&gt;"", 'ICS-217'!K106&lt;&gt;""), "TSQL", IF('ICS-217'!K106&lt;&gt;"", "Tone", "")), "")</f>
        <v>Tone</v>
      </c>
      <c r="G99" s="112">
        <f>IF(C99&lt;&gt;"", IF('ICS-217'!K106&lt;&gt;"", 'ICS-217'!K106, 88.5) , "")</f>
        <v>186.2</v>
      </c>
      <c r="H99" s="112">
        <f>IF(C99&lt;&gt;"", IF('ICS-217'!K106&lt;&gt;"", 'ICS-217'!K106, G99) , "")</f>
        <v>186.2</v>
      </c>
      <c r="I99" t="str">
        <f t="shared" si="1"/>
        <v>023</v>
      </c>
      <c r="J99" t="str">
        <f t="shared" si="2"/>
        <v>NN</v>
      </c>
      <c r="K99" t="str">
        <f>IF(C99&lt;&gt;"", IF(AND('ICS-217'!G106="W",'ICS-217'!L106="FM"), "FM", IF(AND('ICS-217'!G106="N",'ICS-217'!L106="FM"), "NFM", "")), "")</f>
        <v>FM</v>
      </c>
    </row>
    <row r="100">
      <c r="A100" t="str">
        <f t="shared" si="3"/>
        <v/>
      </c>
      <c r="B100" s="31" t="str">
        <f>IF(C100&lt;&gt;"", 'ICS-217'!D107 , "")</f>
        <v/>
      </c>
      <c r="C100" s="110" t="str">
        <f>IF('ICS-217'!L107&lt;&gt;"FM","", IF(AND('ICS-217'!F107&gt;'Radio Config'!$C$2, 'ICS-217'!F107&lt;'Radio Config'!$D$2, 'Radio Config'!$F$2="y"), 'ICS-217'!F107, IF(AND('ICS-217'!F107&gt;'Radio Config'!$C$3, 'ICS-217'!F107&lt;'Radio Config'!$D$3, 'Radio Config'!$F$3="y"), 'ICS-217'!F107, IF(AND('ICS-217'!F107&gt;'Radio Config'!$C$4, 'ICS-217'!F107&lt;'Radio Config'!$D$4, 'Radio Config'!$F$4="y"), 'ICS-217'!F107, IF(AND('ICS-217'!F107&gt;'Radio Config'!$C$5, 'ICS-217'!F107&lt;'Radio Config'!$D$5, 'Radio Config'!$F$5="y"), 'ICS-217'!F107, IF(AND('ICS-217'!F107&gt;'Radio Config'!$C$6, 'ICS-217'!F107&lt;'Radio Config'!$D$6, 'Radio Config'!$F$6="y"), 'ICS-217'!F107, IF(AND('ICS-217'!F107&gt;'Radio Config'!$C$7, 'ICS-217'!F107&lt;'Radio Config'!$D$7, 'Radio Config'!$F$7="y"), 'ICS-217'!F107, IF(AND('ICS-217'!F107&gt;'Radio Config'!$C$8, 'ICS-217'!F107&lt;'Radio Config'!$D$8, 'Radio Config'!$F$8="y"), 'ICS-217'!F107, ""))))))))</f>
        <v/>
      </c>
      <c r="D100" t="str">
        <f>IF(C100&lt;&gt;"", IF('ICS-217'!$F107='ICS-217'!$I107, "", IF('ICS-217'!$F107&gt;'ICS-217'!$I107, "-", IF('ICS-217'!$F107&lt;'ICS-217'!$I107, "+", "error"))), "")</f>
        <v/>
      </c>
      <c r="E100" s="111" t="str">
        <f>IF('ICS-217'!L107&lt;&gt;"FM","", IF(AND('ICS-217'!F107&gt;'Radio Config'!$C$2, 'ICS-217'!F107&lt;'Radio Config'!$D$2, 'Radio Config'!$F$2="y"), ABS('ICS-217'!F107-'ICS-217'!I107), IF(AND('ICS-217'!F107&gt;'Radio Config'!$C$3, 'ICS-217'!F107&lt;'Radio Config'!$D$3, 'Radio Config'!$F$3="y"), ABS('ICS-217'!F107-'ICS-217'!I107), IF(AND('ICS-217'!F107&gt;'Radio Config'!$C$4, 'ICS-217'!F107&lt;'Radio Config'!$D$4, 'Radio Config'!$F$4="y"), ABS('ICS-217'!F107-'ICS-217'!I107), IF(AND('ICS-217'!F107&gt;'Radio Config'!$C$5, 'ICS-217'!F107&lt;'Radio Config'!$D$5, 'Radio Config'!$F$5="y"), ABS('ICS-217'!F107-'ICS-217'!I107), IF(AND('ICS-217'!F107&gt;'Radio Config'!$C$6, 'ICS-217'!F107&lt;'Radio Config'!$D$6, 'Radio Config'!$F$6="y"), ABS('ICS-217'!F107-'ICS-217'!I107), IF(AND('ICS-217'!F107&gt;'Radio Config'!$C$7, 'ICS-217'!F107&lt;'Radio Config'!$D$7, 'Radio Config'!$F$7="y"), ABS('ICS-217'!F107-'ICS-217'!I107), IF(AND('ICS-217'!F107&gt;'Radio Config'!$C$8, 'ICS-217'!F107&lt;'Radio Config'!$D$8, 'Radio Config'!$F$8="y"), ABS('ICS-217'!F107-'ICS-217'!I107), ""))))))))</f>
        <v/>
      </c>
      <c r="F100" t="str">
        <f>IF(C100&lt;&gt;"", IF(AND('ICS-217'!H107&lt;&gt;"", 'ICS-217'!K107&lt;&gt;""), "TSQL", IF('ICS-217'!K107&lt;&gt;"", "Tone", "")), "")</f>
        <v/>
      </c>
      <c r="G100" s="112" t="str">
        <f>IF(C100&lt;&gt;"", IF('ICS-217'!K107&lt;&gt;"", 'ICS-217'!K107, 88.5) , "")</f>
        <v/>
      </c>
      <c r="H100" s="100" t="str">
        <f>IF(C100&lt;&gt;"", IF('ICS-217'!K107&lt;&gt;"", 'ICS-217'!K107, G100) , "")</f>
        <v/>
      </c>
      <c r="I100" t="str">
        <f t="shared" si="1"/>
        <v/>
      </c>
      <c r="J100" t="str">
        <f t="shared" si="2"/>
        <v/>
      </c>
      <c r="K100" t="str">
        <f>IF(C100&lt;&gt;"", IF(AND('ICS-217'!G107="W",'ICS-217'!L107="FM"), "FM", IF(AND('ICS-217'!G107="N",'ICS-217'!L107="FM"), "NFM", "")), "")</f>
        <v/>
      </c>
    </row>
    <row r="101">
      <c r="A101">
        <f t="shared" si="3"/>
        <v>30</v>
      </c>
      <c r="B101" s="31" t="str">
        <f>IF(C101&lt;&gt;"", 'ICS-217'!D108 , "")</f>
        <v>62C</v>
      </c>
      <c r="C101" s="110">
        <f>IF('ICS-217'!L108&lt;&gt;"FM","", IF(AND('ICS-217'!F108&gt;'Radio Config'!$C$2, 'ICS-217'!F108&lt;'Radio Config'!$D$2, 'Radio Config'!$F$2="y"), 'ICS-217'!F108, IF(AND('ICS-217'!F108&gt;'Radio Config'!$C$3, 'ICS-217'!F108&lt;'Radio Config'!$D$3, 'Radio Config'!$F$3="y"), 'ICS-217'!F108, IF(AND('ICS-217'!F108&gt;'Radio Config'!$C$4, 'ICS-217'!F108&lt;'Radio Config'!$D$4, 'Radio Config'!$F$4="y"), 'ICS-217'!F108, IF(AND('ICS-217'!F108&gt;'Radio Config'!$C$5, 'ICS-217'!F108&lt;'Radio Config'!$D$5, 'Radio Config'!$F$5="y"), 'ICS-217'!F108, IF(AND('ICS-217'!F108&gt;'Radio Config'!$C$6, 'ICS-217'!F108&lt;'Radio Config'!$D$6, 'Radio Config'!$F$6="y"), 'ICS-217'!F108, IF(AND('ICS-217'!F108&gt;'Radio Config'!$C$7, 'ICS-217'!F108&lt;'Radio Config'!$D$7, 'Radio Config'!$F$7="y"), 'ICS-217'!F108, IF(AND('ICS-217'!F108&gt;'Radio Config'!$C$8, 'ICS-217'!F108&lt;'Radio Config'!$D$8, 'Radio Config'!$F$8="y"), 'ICS-217'!F108, ""))))))))</f>
        <v>442.25</v>
      </c>
      <c r="D101" t="str">
        <f>IF(C101&lt;&gt;"", IF('ICS-217'!$F108='ICS-217'!$I108, "", IF('ICS-217'!$F108&gt;'ICS-217'!$I108, "-", IF('ICS-217'!$F108&lt;'ICS-217'!$I108, "+", "error"))), "")</f>
        <v>+</v>
      </c>
      <c r="E101" s="111">
        <f>IF('ICS-217'!L108&lt;&gt;"FM","", IF(AND('ICS-217'!F108&gt;'Radio Config'!$C$2, 'ICS-217'!F108&lt;'Radio Config'!$D$2, 'Radio Config'!$F$2="y"), ABS('ICS-217'!F108-'ICS-217'!I108), IF(AND('ICS-217'!F108&gt;'Radio Config'!$C$3, 'ICS-217'!F108&lt;'Radio Config'!$D$3, 'Radio Config'!$F$3="y"), ABS('ICS-217'!F108-'ICS-217'!I108), IF(AND('ICS-217'!F108&gt;'Radio Config'!$C$4, 'ICS-217'!F108&lt;'Radio Config'!$D$4, 'Radio Config'!$F$4="y"), ABS('ICS-217'!F108-'ICS-217'!I108), IF(AND('ICS-217'!F108&gt;'Radio Config'!$C$5, 'ICS-217'!F108&lt;'Radio Config'!$D$5, 'Radio Config'!$F$5="y"), ABS('ICS-217'!F108-'ICS-217'!I108), IF(AND('ICS-217'!F108&gt;'Radio Config'!$C$6, 'ICS-217'!F108&lt;'Radio Config'!$D$6, 'Radio Config'!$F$6="y"), ABS('ICS-217'!F108-'ICS-217'!I108), IF(AND('ICS-217'!F108&gt;'Radio Config'!$C$7, 'ICS-217'!F108&lt;'Radio Config'!$D$7, 'Radio Config'!$F$7="y"), ABS('ICS-217'!F108-'ICS-217'!I108), IF(AND('ICS-217'!F108&gt;'Radio Config'!$C$8, 'ICS-217'!F108&lt;'Radio Config'!$D$8, 'Radio Config'!$F$8="y"), ABS('ICS-217'!F108-'ICS-217'!I108), ""))))))))</f>
        <v>5</v>
      </c>
      <c r="F101" t="str">
        <f>IF(C101&lt;&gt;"", IF(AND('ICS-217'!H108&lt;&gt;"", 'ICS-217'!K108&lt;&gt;""), "TSQL", IF('ICS-217'!K108&lt;&gt;"", "Tone", "")), "")</f>
        <v>Tone</v>
      </c>
      <c r="G101" s="112">
        <f>IF(C101&lt;&gt;"", IF('ICS-217'!K108&lt;&gt;"", 'ICS-217'!K108, 88.5) , "")</f>
        <v>100</v>
      </c>
      <c r="H101" s="112">
        <f>IF(C101&lt;&gt;"", IF('ICS-217'!K108&lt;&gt;"", 'ICS-217'!K108, G101) , "")</f>
        <v>100</v>
      </c>
      <c r="I101" t="str">
        <f t="shared" si="1"/>
        <v>023</v>
      </c>
      <c r="J101" t="str">
        <f t="shared" si="2"/>
        <v>NN</v>
      </c>
      <c r="K101" t="str">
        <f>IF(C101&lt;&gt;"", IF(AND('ICS-217'!G108="W",'ICS-217'!L108="FM"), "FM", IF(AND('ICS-217'!G108="N",'ICS-217'!L108="FM"), "NFM", "")), "")</f>
        <v>FM</v>
      </c>
    </row>
    <row r="102">
      <c r="A102" t="str">
        <f t="shared" si="3"/>
        <v/>
      </c>
      <c r="B102" s="31" t="str">
        <f>IF(C102&lt;&gt;"", 'ICS-217'!D109 , "")</f>
        <v/>
      </c>
      <c r="C102" s="110" t="str">
        <f>IF('ICS-217'!L109&lt;&gt;"FM","", IF(AND('ICS-217'!F109&gt;'Radio Config'!$C$2, 'ICS-217'!F109&lt;'Radio Config'!$D$2, 'Radio Config'!$F$2="y"), 'ICS-217'!F109, IF(AND('ICS-217'!F109&gt;'Radio Config'!$C$3, 'ICS-217'!F109&lt;'Radio Config'!$D$3, 'Radio Config'!$F$3="y"), 'ICS-217'!F109, IF(AND('ICS-217'!F109&gt;'Radio Config'!$C$4, 'ICS-217'!F109&lt;'Radio Config'!$D$4, 'Radio Config'!$F$4="y"), 'ICS-217'!F109, IF(AND('ICS-217'!F109&gt;'Radio Config'!$C$5, 'ICS-217'!F109&lt;'Radio Config'!$D$5, 'Radio Config'!$F$5="y"), 'ICS-217'!F109, IF(AND('ICS-217'!F109&gt;'Radio Config'!$C$6, 'ICS-217'!F109&lt;'Radio Config'!$D$6, 'Radio Config'!$F$6="y"), 'ICS-217'!F109, IF(AND('ICS-217'!F109&gt;'Radio Config'!$C$7, 'ICS-217'!F109&lt;'Radio Config'!$D$7, 'Radio Config'!$F$7="y"), 'ICS-217'!F109, IF(AND('ICS-217'!F109&gt;'Radio Config'!$C$8, 'ICS-217'!F109&lt;'Radio Config'!$D$8, 'Radio Config'!$F$8="y"), 'ICS-217'!F109, ""))))))))</f>
        <v/>
      </c>
      <c r="D102" t="str">
        <f>IF(C102&lt;&gt;"", IF('ICS-217'!$F109='ICS-217'!$I109, "", IF('ICS-217'!$F109&gt;'ICS-217'!$I109, "-", IF('ICS-217'!$F109&lt;'ICS-217'!$I109, "+", "error"))), "")</f>
        <v/>
      </c>
      <c r="E102" s="111" t="str">
        <f>IF('ICS-217'!L109&lt;&gt;"FM","", IF(AND('ICS-217'!F109&gt;'Radio Config'!$C$2, 'ICS-217'!F109&lt;'Radio Config'!$D$2, 'Radio Config'!$F$2="y"), ABS('ICS-217'!F109-'ICS-217'!I109), IF(AND('ICS-217'!F109&gt;'Radio Config'!$C$3, 'ICS-217'!F109&lt;'Radio Config'!$D$3, 'Radio Config'!$F$3="y"), ABS('ICS-217'!F109-'ICS-217'!I109), IF(AND('ICS-217'!F109&gt;'Radio Config'!$C$4, 'ICS-217'!F109&lt;'Radio Config'!$D$4, 'Radio Config'!$F$4="y"), ABS('ICS-217'!F109-'ICS-217'!I109), IF(AND('ICS-217'!F109&gt;'Radio Config'!$C$5, 'ICS-217'!F109&lt;'Radio Config'!$D$5, 'Radio Config'!$F$5="y"), ABS('ICS-217'!F109-'ICS-217'!I109), IF(AND('ICS-217'!F109&gt;'Radio Config'!$C$6, 'ICS-217'!F109&lt;'Radio Config'!$D$6, 'Radio Config'!$F$6="y"), ABS('ICS-217'!F109-'ICS-217'!I109), IF(AND('ICS-217'!F109&gt;'Radio Config'!$C$7, 'ICS-217'!F109&lt;'Radio Config'!$D$7, 'Radio Config'!$F$7="y"), ABS('ICS-217'!F109-'ICS-217'!I109), IF(AND('ICS-217'!F109&gt;'Radio Config'!$C$8, 'ICS-217'!F109&lt;'Radio Config'!$D$8, 'Radio Config'!$F$8="y"), ABS('ICS-217'!F109-'ICS-217'!I109), ""))))))))</f>
        <v/>
      </c>
      <c r="F102" t="str">
        <f>IF(C102&lt;&gt;"", IF(AND('ICS-217'!H109&lt;&gt;"", 'ICS-217'!K109&lt;&gt;""), "TSQL", IF('ICS-217'!K109&lt;&gt;"", "Tone", "")), "")</f>
        <v/>
      </c>
      <c r="G102" s="112" t="str">
        <f>IF(C102&lt;&gt;"", IF('ICS-217'!K109&lt;&gt;"", 'ICS-217'!K109, 88.5) , "")</f>
        <v/>
      </c>
      <c r="H102" s="100" t="str">
        <f>IF(C102&lt;&gt;"", IF('ICS-217'!K109&lt;&gt;"", 'ICS-217'!K109, G102) , "")</f>
        <v/>
      </c>
      <c r="I102" t="str">
        <f t="shared" si="1"/>
        <v/>
      </c>
      <c r="J102" t="str">
        <f t="shared" si="2"/>
        <v/>
      </c>
      <c r="K102" t="str">
        <f>IF(C102&lt;&gt;"", IF(AND('ICS-217'!G109="W",'ICS-217'!L109="FM"), "FM", IF(AND('ICS-217'!G109="N",'ICS-217'!L109="FM"), "NFM", "")), "")</f>
        <v/>
      </c>
    </row>
    <row r="103">
      <c r="A103" t="str">
        <f t="shared" si="3"/>
        <v/>
      </c>
      <c r="B103" s="31" t="str">
        <f>IF(C103&lt;&gt;"", 'ICS-217'!D110 , "")</f>
        <v/>
      </c>
      <c r="C103" s="110" t="str">
        <f>IF('ICS-217'!L110&lt;&gt;"FM","", IF(AND('ICS-217'!F110&gt;'Radio Config'!$C$2, 'ICS-217'!F110&lt;'Radio Config'!$D$2, 'Radio Config'!$F$2="y"), 'ICS-217'!F110, IF(AND('ICS-217'!F110&gt;'Radio Config'!$C$3, 'ICS-217'!F110&lt;'Radio Config'!$D$3, 'Radio Config'!$F$3="y"), 'ICS-217'!F110, IF(AND('ICS-217'!F110&gt;'Radio Config'!$C$4, 'ICS-217'!F110&lt;'Radio Config'!$D$4, 'Radio Config'!$F$4="y"), 'ICS-217'!F110, IF(AND('ICS-217'!F110&gt;'Radio Config'!$C$5, 'ICS-217'!F110&lt;'Radio Config'!$D$5, 'Radio Config'!$F$5="y"), 'ICS-217'!F110, IF(AND('ICS-217'!F110&gt;'Radio Config'!$C$6, 'ICS-217'!F110&lt;'Radio Config'!$D$6, 'Radio Config'!$F$6="y"), 'ICS-217'!F110, IF(AND('ICS-217'!F110&gt;'Radio Config'!$C$7, 'ICS-217'!F110&lt;'Radio Config'!$D$7, 'Radio Config'!$F$7="y"), 'ICS-217'!F110, IF(AND('ICS-217'!F110&gt;'Radio Config'!$C$8, 'ICS-217'!F110&lt;'Radio Config'!$D$8, 'Radio Config'!$F$8="y"), 'ICS-217'!F110, ""))))))))</f>
        <v/>
      </c>
      <c r="D103" t="str">
        <f>IF(C103&lt;&gt;"", IF('ICS-217'!$F110='ICS-217'!$I110, "", IF('ICS-217'!$F110&gt;'ICS-217'!$I110, "-", IF('ICS-217'!$F110&lt;'ICS-217'!$I110, "+", "error"))), "")</f>
        <v/>
      </c>
      <c r="E103" s="111" t="str">
        <f>IF('ICS-217'!L110&lt;&gt;"FM","", IF(AND('ICS-217'!F110&gt;'Radio Config'!$C$2, 'ICS-217'!F110&lt;'Radio Config'!$D$2, 'Radio Config'!$F$2="y"), ABS('ICS-217'!F110-'ICS-217'!I110), IF(AND('ICS-217'!F110&gt;'Radio Config'!$C$3, 'ICS-217'!F110&lt;'Radio Config'!$D$3, 'Radio Config'!$F$3="y"), ABS('ICS-217'!F110-'ICS-217'!I110), IF(AND('ICS-217'!F110&gt;'Radio Config'!$C$4, 'ICS-217'!F110&lt;'Radio Config'!$D$4, 'Radio Config'!$F$4="y"), ABS('ICS-217'!F110-'ICS-217'!I110), IF(AND('ICS-217'!F110&gt;'Radio Config'!$C$5, 'ICS-217'!F110&lt;'Radio Config'!$D$5, 'Radio Config'!$F$5="y"), ABS('ICS-217'!F110-'ICS-217'!I110), IF(AND('ICS-217'!F110&gt;'Radio Config'!$C$6, 'ICS-217'!F110&lt;'Radio Config'!$D$6, 'Radio Config'!$F$6="y"), ABS('ICS-217'!F110-'ICS-217'!I110), IF(AND('ICS-217'!F110&gt;'Radio Config'!$C$7, 'ICS-217'!F110&lt;'Radio Config'!$D$7, 'Radio Config'!$F$7="y"), ABS('ICS-217'!F110-'ICS-217'!I110), IF(AND('ICS-217'!F110&gt;'Radio Config'!$C$8, 'ICS-217'!F110&lt;'Radio Config'!$D$8, 'Radio Config'!$F$8="y"), ABS('ICS-217'!F110-'ICS-217'!I110), ""))))))))</f>
        <v/>
      </c>
      <c r="F103" t="str">
        <f>IF(C103&lt;&gt;"", IF(AND('ICS-217'!H110&lt;&gt;"", 'ICS-217'!K110&lt;&gt;""), "TSQL", IF('ICS-217'!K110&lt;&gt;"", "Tone", "")), "")</f>
        <v/>
      </c>
      <c r="G103" s="112" t="str">
        <f>IF(C103&lt;&gt;"", IF('ICS-217'!K110&lt;&gt;"", 'ICS-217'!K110, 88.5) , "")</f>
        <v/>
      </c>
      <c r="H103" s="100" t="str">
        <f>IF(C103&lt;&gt;"", IF('ICS-217'!K110&lt;&gt;"", 'ICS-217'!K110, G103) , "")</f>
        <v/>
      </c>
      <c r="I103" t="str">
        <f t="shared" si="1"/>
        <v/>
      </c>
      <c r="J103" t="str">
        <f t="shared" si="2"/>
        <v/>
      </c>
      <c r="K103" t="str">
        <f>IF(C103&lt;&gt;"", IF(AND('ICS-217'!G110="W",'ICS-217'!L110="FM"), "FM", IF(AND('ICS-217'!G110="N",'ICS-217'!L110="FM"), "NFM", "")), "")</f>
        <v/>
      </c>
    </row>
    <row r="104">
      <c r="A104" t="str">
        <f t="shared" si="3"/>
        <v/>
      </c>
      <c r="B104" s="31" t="str">
        <f>IF(C104&lt;&gt;"", 'ICS-217'!D111 , "")</f>
        <v/>
      </c>
      <c r="C104" s="110" t="str">
        <f>IF('ICS-217'!L111&lt;&gt;"FM","", IF(AND('ICS-217'!F111&gt;'Radio Config'!$C$2, 'ICS-217'!F111&lt;'Radio Config'!$D$2, 'Radio Config'!$F$2="y"), 'ICS-217'!F111, IF(AND('ICS-217'!F111&gt;'Radio Config'!$C$3, 'ICS-217'!F111&lt;'Radio Config'!$D$3, 'Radio Config'!$F$3="y"), 'ICS-217'!F111, IF(AND('ICS-217'!F111&gt;'Radio Config'!$C$4, 'ICS-217'!F111&lt;'Radio Config'!$D$4, 'Radio Config'!$F$4="y"), 'ICS-217'!F111, IF(AND('ICS-217'!F111&gt;'Radio Config'!$C$5, 'ICS-217'!F111&lt;'Radio Config'!$D$5, 'Radio Config'!$F$5="y"), 'ICS-217'!F111, IF(AND('ICS-217'!F111&gt;'Radio Config'!$C$6, 'ICS-217'!F111&lt;'Radio Config'!$D$6, 'Radio Config'!$F$6="y"), 'ICS-217'!F111, IF(AND('ICS-217'!F111&gt;'Radio Config'!$C$7, 'ICS-217'!F111&lt;'Radio Config'!$D$7, 'Radio Config'!$F$7="y"), 'ICS-217'!F111, IF(AND('ICS-217'!F111&gt;'Radio Config'!$C$8, 'ICS-217'!F111&lt;'Radio Config'!$D$8, 'Radio Config'!$F$8="y"), 'ICS-217'!F111, ""))))))))</f>
        <v/>
      </c>
      <c r="D104" t="str">
        <f>IF(C104&lt;&gt;"", IF('ICS-217'!$F111='ICS-217'!$I111, "", IF('ICS-217'!$F111&gt;'ICS-217'!$I111, "-", IF('ICS-217'!$F111&lt;'ICS-217'!$I111, "+", "error"))), "")</f>
        <v/>
      </c>
      <c r="E104" s="111" t="str">
        <f>IF('ICS-217'!L111&lt;&gt;"FM","", IF(AND('ICS-217'!F111&gt;'Radio Config'!$C$2, 'ICS-217'!F111&lt;'Radio Config'!$D$2, 'Radio Config'!$F$2="y"), ABS('ICS-217'!F111-'ICS-217'!I111), IF(AND('ICS-217'!F111&gt;'Radio Config'!$C$3, 'ICS-217'!F111&lt;'Radio Config'!$D$3, 'Radio Config'!$F$3="y"), ABS('ICS-217'!F111-'ICS-217'!I111), IF(AND('ICS-217'!F111&gt;'Radio Config'!$C$4, 'ICS-217'!F111&lt;'Radio Config'!$D$4, 'Radio Config'!$F$4="y"), ABS('ICS-217'!F111-'ICS-217'!I111), IF(AND('ICS-217'!F111&gt;'Radio Config'!$C$5, 'ICS-217'!F111&lt;'Radio Config'!$D$5, 'Radio Config'!$F$5="y"), ABS('ICS-217'!F111-'ICS-217'!I111), IF(AND('ICS-217'!F111&gt;'Radio Config'!$C$6, 'ICS-217'!F111&lt;'Radio Config'!$D$6, 'Radio Config'!$F$6="y"), ABS('ICS-217'!F111-'ICS-217'!I111), IF(AND('ICS-217'!F111&gt;'Radio Config'!$C$7, 'ICS-217'!F111&lt;'Radio Config'!$D$7, 'Radio Config'!$F$7="y"), ABS('ICS-217'!F111-'ICS-217'!I111), IF(AND('ICS-217'!F111&gt;'Radio Config'!$C$8, 'ICS-217'!F111&lt;'Radio Config'!$D$8, 'Radio Config'!$F$8="y"), ABS('ICS-217'!F111-'ICS-217'!I111), ""))))))))</f>
        <v/>
      </c>
      <c r="F104" t="str">
        <f>IF(C104&lt;&gt;"", IF(AND('ICS-217'!H111&lt;&gt;"", 'ICS-217'!K111&lt;&gt;""), "TSQL", IF('ICS-217'!K111&lt;&gt;"", "Tone", "")), "")</f>
        <v/>
      </c>
      <c r="G104" s="112" t="str">
        <f>IF(C104&lt;&gt;"", IF('ICS-217'!K111&lt;&gt;"", 'ICS-217'!K111, 88.5) , "")</f>
        <v/>
      </c>
      <c r="H104" s="100" t="str">
        <f>IF(C104&lt;&gt;"", IF('ICS-217'!K111&lt;&gt;"", 'ICS-217'!K111, G104) , "")</f>
        <v/>
      </c>
      <c r="I104" t="str">
        <f t="shared" si="1"/>
        <v/>
      </c>
      <c r="J104" t="str">
        <f t="shared" si="2"/>
        <v/>
      </c>
      <c r="K104" t="str">
        <f>IF(C104&lt;&gt;"", IF(AND('ICS-217'!G111="W",'ICS-217'!L111="FM"), "FM", IF(AND('ICS-217'!G111="N",'ICS-217'!L111="FM"), "NFM", "")), "")</f>
        <v/>
      </c>
    </row>
    <row r="105">
      <c r="A105" t="str">
        <f t="shared" si="3"/>
        <v/>
      </c>
      <c r="B105" s="31" t="str">
        <f>IF(C105&lt;&gt;"", 'ICS-217'!D112 , "")</f>
        <v/>
      </c>
      <c r="C105" s="110" t="str">
        <f>IF('ICS-217'!L112&lt;&gt;"FM","", IF(AND('ICS-217'!F112&gt;'Radio Config'!$C$2, 'ICS-217'!F112&lt;'Radio Config'!$D$2, 'Radio Config'!$F$2="y"), 'ICS-217'!F112, IF(AND('ICS-217'!F112&gt;'Radio Config'!$C$3, 'ICS-217'!F112&lt;'Radio Config'!$D$3, 'Radio Config'!$F$3="y"), 'ICS-217'!F112, IF(AND('ICS-217'!F112&gt;'Radio Config'!$C$4, 'ICS-217'!F112&lt;'Radio Config'!$D$4, 'Radio Config'!$F$4="y"), 'ICS-217'!F112, IF(AND('ICS-217'!F112&gt;'Radio Config'!$C$5, 'ICS-217'!F112&lt;'Radio Config'!$D$5, 'Radio Config'!$F$5="y"), 'ICS-217'!F112, IF(AND('ICS-217'!F112&gt;'Radio Config'!$C$6, 'ICS-217'!F112&lt;'Radio Config'!$D$6, 'Radio Config'!$F$6="y"), 'ICS-217'!F112, IF(AND('ICS-217'!F112&gt;'Radio Config'!$C$7, 'ICS-217'!F112&lt;'Radio Config'!$D$7, 'Radio Config'!$F$7="y"), 'ICS-217'!F112, IF(AND('ICS-217'!F112&gt;'Radio Config'!$C$8, 'ICS-217'!F112&lt;'Radio Config'!$D$8, 'Radio Config'!$F$8="y"), 'ICS-217'!F112, ""))))))))</f>
        <v/>
      </c>
      <c r="D105" t="str">
        <f>IF(C105&lt;&gt;"", IF('ICS-217'!$F112='ICS-217'!$I112, "", IF('ICS-217'!$F112&gt;'ICS-217'!$I112, "-", IF('ICS-217'!$F112&lt;'ICS-217'!$I112, "+", "error"))), "")</f>
        <v/>
      </c>
      <c r="E105" s="111" t="str">
        <f>IF('ICS-217'!L112&lt;&gt;"FM","", IF(AND('ICS-217'!F112&gt;'Radio Config'!$C$2, 'ICS-217'!F112&lt;'Radio Config'!$D$2, 'Radio Config'!$F$2="y"), ABS('ICS-217'!F112-'ICS-217'!I112), IF(AND('ICS-217'!F112&gt;'Radio Config'!$C$3, 'ICS-217'!F112&lt;'Radio Config'!$D$3, 'Radio Config'!$F$3="y"), ABS('ICS-217'!F112-'ICS-217'!I112), IF(AND('ICS-217'!F112&gt;'Radio Config'!$C$4, 'ICS-217'!F112&lt;'Radio Config'!$D$4, 'Radio Config'!$F$4="y"), ABS('ICS-217'!F112-'ICS-217'!I112), IF(AND('ICS-217'!F112&gt;'Radio Config'!$C$5, 'ICS-217'!F112&lt;'Radio Config'!$D$5, 'Radio Config'!$F$5="y"), ABS('ICS-217'!F112-'ICS-217'!I112), IF(AND('ICS-217'!F112&gt;'Radio Config'!$C$6, 'ICS-217'!F112&lt;'Radio Config'!$D$6, 'Radio Config'!$F$6="y"), ABS('ICS-217'!F112-'ICS-217'!I112), IF(AND('ICS-217'!F112&gt;'Radio Config'!$C$7, 'ICS-217'!F112&lt;'Radio Config'!$D$7, 'Radio Config'!$F$7="y"), ABS('ICS-217'!F112-'ICS-217'!I112), IF(AND('ICS-217'!F112&gt;'Radio Config'!$C$8, 'ICS-217'!F112&lt;'Radio Config'!$D$8, 'Radio Config'!$F$8="y"), ABS('ICS-217'!F112-'ICS-217'!I112), ""))))))))</f>
        <v/>
      </c>
      <c r="F105" t="str">
        <f>IF(C105&lt;&gt;"", IF(AND('ICS-217'!H112&lt;&gt;"", 'ICS-217'!K112&lt;&gt;""), "TSQL", IF('ICS-217'!K112&lt;&gt;"", "Tone", "")), "")</f>
        <v/>
      </c>
      <c r="G105" s="112" t="str">
        <f>IF(C105&lt;&gt;"", IF('ICS-217'!K112&lt;&gt;"", 'ICS-217'!K112, 88.5) , "")</f>
        <v/>
      </c>
      <c r="H105" s="100" t="str">
        <f>IF(C105&lt;&gt;"", IF('ICS-217'!K112&lt;&gt;"", 'ICS-217'!K112, G105) , "")</f>
        <v/>
      </c>
      <c r="I105" t="str">
        <f t="shared" si="1"/>
        <v/>
      </c>
      <c r="J105" t="str">
        <f t="shared" si="2"/>
        <v/>
      </c>
      <c r="K105" t="str">
        <f>IF(C105&lt;&gt;"", IF(AND('ICS-217'!G112="W",'ICS-217'!L112="FM"), "FM", IF(AND('ICS-217'!G112="N",'ICS-217'!L112="FM"), "NFM", "")), "")</f>
        <v/>
      </c>
    </row>
    <row r="106">
      <c r="A106">
        <f t="shared" si="3"/>
        <v>31</v>
      </c>
      <c r="B106" s="31" t="str">
        <f>IF(C106&lt;&gt;"", 'ICS-217'!D113 , "")</f>
        <v>70B</v>
      </c>
      <c r="C106" s="110">
        <f>IF('ICS-217'!L113&lt;&gt;"FM","", IF(AND('ICS-217'!F113&gt;'Radio Config'!$C$2, 'ICS-217'!F113&lt;'Radio Config'!$D$2, 'Radio Config'!$F$2="y"), 'ICS-217'!F113, IF(AND('ICS-217'!F113&gt;'Radio Config'!$C$3, 'ICS-217'!F113&lt;'Radio Config'!$D$3, 'Radio Config'!$F$3="y"), 'ICS-217'!F113, IF(AND('ICS-217'!F113&gt;'Radio Config'!$C$4, 'ICS-217'!F113&lt;'Radio Config'!$D$4, 'Radio Config'!$F$4="y"), 'ICS-217'!F113, IF(AND('ICS-217'!F113&gt;'Radio Config'!$C$5, 'ICS-217'!F113&lt;'Radio Config'!$D$5, 'Radio Config'!$F$5="y"), 'ICS-217'!F113, IF(AND('ICS-217'!F113&gt;'Radio Config'!$C$6, 'ICS-217'!F113&lt;'Radio Config'!$D$6, 'Radio Config'!$F$6="y"), 'ICS-217'!F113, IF(AND('ICS-217'!F113&gt;'Radio Config'!$C$7, 'ICS-217'!F113&lt;'Radio Config'!$D$7, 'Radio Config'!$F$7="y"), 'ICS-217'!F113, IF(AND('ICS-217'!F113&gt;'Radio Config'!$C$8, 'ICS-217'!F113&lt;'Radio Config'!$D$8, 'Radio Config'!$F$8="y"), 'ICS-217'!F113, ""))))))))</f>
        <v>443.075</v>
      </c>
      <c r="D106" t="str">
        <f>IF(C106&lt;&gt;"", IF('ICS-217'!$F113='ICS-217'!$I113, "", IF('ICS-217'!$F113&gt;'ICS-217'!$I113, "-", IF('ICS-217'!$F113&lt;'ICS-217'!$I113, "+", "error"))), "")</f>
        <v>+</v>
      </c>
      <c r="E106" s="111">
        <f>IF('ICS-217'!L113&lt;&gt;"FM","", IF(AND('ICS-217'!F113&gt;'Radio Config'!$C$2, 'ICS-217'!F113&lt;'Radio Config'!$D$2, 'Radio Config'!$F$2="y"), ABS('ICS-217'!F113-'ICS-217'!I113), IF(AND('ICS-217'!F113&gt;'Radio Config'!$C$3, 'ICS-217'!F113&lt;'Radio Config'!$D$3, 'Radio Config'!$F$3="y"), ABS('ICS-217'!F113-'ICS-217'!I113), IF(AND('ICS-217'!F113&gt;'Radio Config'!$C$4, 'ICS-217'!F113&lt;'Radio Config'!$D$4, 'Radio Config'!$F$4="y"), ABS('ICS-217'!F113-'ICS-217'!I113), IF(AND('ICS-217'!F113&gt;'Radio Config'!$C$5, 'ICS-217'!F113&lt;'Radio Config'!$D$5, 'Radio Config'!$F$5="y"), ABS('ICS-217'!F113-'ICS-217'!I113), IF(AND('ICS-217'!F113&gt;'Radio Config'!$C$6, 'ICS-217'!F113&lt;'Radio Config'!$D$6, 'Radio Config'!$F$6="y"), ABS('ICS-217'!F113-'ICS-217'!I113), IF(AND('ICS-217'!F113&gt;'Radio Config'!$C$7, 'ICS-217'!F113&lt;'Radio Config'!$D$7, 'Radio Config'!$F$7="y"), ABS('ICS-217'!F113-'ICS-217'!I113), IF(AND('ICS-217'!F113&gt;'Radio Config'!$C$8, 'ICS-217'!F113&lt;'Radio Config'!$D$8, 'Radio Config'!$F$8="y"), ABS('ICS-217'!F113-'ICS-217'!I113), ""))))))))</f>
        <v>5</v>
      </c>
      <c r="F106" t="str">
        <f>IF(C106&lt;&gt;"", IF(AND('ICS-217'!H113&lt;&gt;"", 'ICS-217'!K113&lt;&gt;""), "TSQL", IF('ICS-217'!K113&lt;&gt;"", "Tone", "")), "")</f>
        <v>Tone</v>
      </c>
      <c r="G106" s="112">
        <f>IF(C106&lt;&gt;"", IF('ICS-217'!K113&lt;&gt;"", 'ICS-217'!K113, 88.5) , "")</f>
        <v>151.4</v>
      </c>
      <c r="H106" s="112">
        <f>IF(C106&lt;&gt;"", IF('ICS-217'!K113&lt;&gt;"", 'ICS-217'!K113, G106) , "")</f>
        <v>151.4</v>
      </c>
      <c r="I106" t="str">
        <f t="shared" si="1"/>
        <v>023</v>
      </c>
      <c r="J106" t="str">
        <f t="shared" si="2"/>
        <v>NN</v>
      </c>
      <c r="K106" t="str">
        <f>IF(C106&lt;&gt;"", IF(AND('ICS-217'!G113="W",'ICS-217'!L113="FM"), "FM", IF(AND('ICS-217'!G113="N",'ICS-217'!L113="FM"), "NFM", "")), "")</f>
        <v>FM</v>
      </c>
    </row>
    <row r="107">
      <c r="A107" t="str">
        <f t="shared" si="3"/>
        <v/>
      </c>
      <c r="B107" s="31" t="str">
        <f>IF(C107&lt;&gt;"", 'ICS-217'!D114 , "")</f>
        <v/>
      </c>
      <c r="C107" s="110" t="str">
        <f>IF('ICS-217'!L114&lt;&gt;"FM","", IF(AND('ICS-217'!F114&gt;'Radio Config'!$C$2, 'ICS-217'!F114&lt;'Radio Config'!$D$2, 'Radio Config'!$F$2="y"), 'ICS-217'!F114, IF(AND('ICS-217'!F114&gt;'Radio Config'!$C$3, 'ICS-217'!F114&lt;'Radio Config'!$D$3, 'Radio Config'!$F$3="y"), 'ICS-217'!F114, IF(AND('ICS-217'!F114&gt;'Radio Config'!$C$4, 'ICS-217'!F114&lt;'Radio Config'!$D$4, 'Radio Config'!$F$4="y"), 'ICS-217'!F114, IF(AND('ICS-217'!F114&gt;'Radio Config'!$C$5, 'ICS-217'!F114&lt;'Radio Config'!$D$5, 'Radio Config'!$F$5="y"), 'ICS-217'!F114, IF(AND('ICS-217'!F114&gt;'Radio Config'!$C$6, 'ICS-217'!F114&lt;'Radio Config'!$D$6, 'Radio Config'!$F$6="y"), 'ICS-217'!F114, IF(AND('ICS-217'!F114&gt;'Radio Config'!$C$7, 'ICS-217'!F114&lt;'Radio Config'!$D$7, 'Radio Config'!$F$7="y"), 'ICS-217'!F114, IF(AND('ICS-217'!F114&gt;'Radio Config'!$C$8, 'ICS-217'!F114&lt;'Radio Config'!$D$8, 'Radio Config'!$F$8="y"), 'ICS-217'!F114, ""))))))))</f>
        <v/>
      </c>
      <c r="D107" t="str">
        <f>IF(C107&lt;&gt;"", IF('ICS-217'!$F114='ICS-217'!$I114, "", IF('ICS-217'!$F114&gt;'ICS-217'!$I114, "-", IF('ICS-217'!$F114&lt;'ICS-217'!$I114, "+", "error"))), "")</f>
        <v/>
      </c>
      <c r="E107" s="111" t="str">
        <f>IF('ICS-217'!L114&lt;&gt;"FM","", IF(AND('ICS-217'!F114&gt;'Radio Config'!$C$2, 'ICS-217'!F114&lt;'Radio Config'!$D$2, 'Radio Config'!$F$2="y"), ABS('ICS-217'!F114-'ICS-217'!I114), IF(AND('ICS-217'!F114&gt;'Radio Config'!$C$3, 'ICS-217'!F114&lt;'Radio Config'!$D$3, 'Radio Config'!$F$3="y"), ABS('ICS-217'!F114-'ICS-217'!I114), IF(AND('ICS-217'!F114&gt;'Radio Config'!$C$4, 'ICS-217'!F114&lt;'Radio Config'!$D$4, 'Radio Config'!$F$4="y"), ABS('ICS-217'!F114-'ICS-217'!I114), IF(AND('ICS-217'!F114&gt;'Radio Config'!$C$5, 'ICS-217'!F114&lt;'Radio Config'!$D$5, 'Radio Config'!$F$5="y"), ABS('ICS-217'!F114-'ICS-217'!I114), IF(AND('ICS-217'!F114&gt;'Radio Config'!$C$6, 'ICS-217'!F114&lt;'Radio Config'!$D$6, 'Radio Config'!$F$6="y"), ABS('ICS-217'!F114-'ICS-217'!I114), IF(AND('ICS-217'!F114&gt;'Radio Config'!$C$7, 'ICS-217'!F114&lt;'Radio Config'!$D$7, 'Radio Config'!$F$7="y"), ABS('ICS-217'!F114-'ICS-217'!I114), IF(AND('ICS-217'!F114&gt;'Radio Config'!$C$8, 'ICS-217'!F114&lt;'Radio Config'!$D$8, 'Radio Config'!$F$8="y"), ABS('ICS-217'!F114-'ICS-217'!I114), ""))))))))</f>
        <v/>
      </c>
      <c r="F107" t="str">
        <f>IF(C107&lt;&gt;"", IF(AND('ICS-217'!H114&lt;&gt;"", 'ICS-217'!K114&lt;&gt;""), "TSQL", IF('ICS-217'!K114&lt;&gt;"", "Tone", "")), "")</f>
        <v/>
      </c>
      <c r="G107" s="112" t="str">
        <f>IF(C107&lt;&gt;"", IF('ICS-217'!K114&lt;&gt;"", 'ICS-217'!K114, 88.5) , "")</f>
        <v/>
      </c>
      <c r="H107" s="100" t="str">
        <f>IF(C107&lt;&gt;"", IF('ICS-217'!K114&lt;&gt;"", 'ICS-217'!K114, G107) , "")</f>
        <v/>
      </c>
      <c r="I107" t="str">
        <f t="shared" si="1"/>
        <v/>
      </c>
      <c r="J107" t="str">
        <f t="shared" si="2"/>
        <v/>
      </c>
      <c r="K107" t="str">
        <f>IF(C107&lt;&gt;"", IF(AND('ICS-217'!G114="W",'ICS-217'!L114="FM"), "FM", IF(AND('ICS-217'!G114="N",'ICS-217'!L114="FM"), "NFM", "")), "")</f>
        <v/>
      </c>
    </row>
    <row r="108">
      <c r="A108" t="str">
        <f t="shared" si="3"/>
        <v/>
      </c>
      <c r="B108" s="31" t="str">
        <f>IF(C108&lt;&gt;"", 'ICS-217'!D115 , "")</f>
        <v/>
      </c>
      <c r="C108" s="110" t="str">
        <f>IF('ICS-217'!L115&lt;&gt;"FM","", IF(AND('ICS-217'!F115&gt;'Radio Config'!$C$2, 'ICS-217'!F115&lt;'Radio Config'!$D$2, 'Radio Config'!$F$2="y"), 'ICS-217'!F115, IF(AND('ICS-217'!F115&gt;'Radio Config'!$C$3, 'ICS-217'!F115&lt;'Radio Config'!$D$3, 'Radio Config'!$F$3="y"), 'ICS-217'!F115, IF(AND('ICS-217'!F115&gt;'Radio Config'!$C$4, 'ICS-217'!F115&lt;'Radio Config'!$D$4, 'Radio Config'!$F$4="y"), 'ICS-217'!F115, IF(AND('ICS-217'!F115&gt;'Radio Config'!$C$5, 'ICS-217'!F115&lt;'Radio Config'!$D$5, 'Radio Config'!$F$5="y"), 'ICS-217'!F115, IF(AND('ICS-217'!F115&gt;'Radio Config'!$C$6, 'ICS-217'!F115&lt;'Radio Config'!$D$6, 'Radio Config'!$F$6="y"), 'ICS-217'!F115, IF(AND('ICS-217'!F115&gt;'Radio Config'!$C$7, 'ICS-217'!F115&lt;'Radio Config'!$D$7, 'Radio Config'!$F$7="y"), 'ICS-217'!F115, IF(AND('ICS-217'!F115&gt;'Radio Config'!$C$8, 'ICS-217'!F115&lt;'Radio Config'!$D$8, 'Radio Config'!$F$8="y"), 'ICS-217'!F115, ""))))))))</f>
        <v/>
      </c>
      <c r="D108" t="str">
        <f>IF(C108&lt;&gt;"", IF('ICS-217'!$F115='ICS-217'!$I115, "", IF('ICS-217'!$F115&gt;'ICS-217'!$I115, "-", IF('ICS-217'!$F115&lt;'ICS-217'!$I115, "+", "error"))), "")</f>
        <v/>
      </c>
      <c r="E108" s="111" t="str">
        <f>IF('ICS-217'!L115&lt;&gt;"FM","", IF(AND('ICS-217'!F115&gt;'Radio Config'!$C$2, 'ICS-217'!F115&lt;'Radio Config'!$D$2, 'Radio Config'!$F$2="y"), ABS('ICS-217'!F115-'ICS-217'!I115), IF(AND('ICS-217'!F115&gt;'Radio Config'!$C$3, 'ICS-217'!F115&lt;'Radio Config'!$D$3, 'Radio Config'!$F$3="y"), ABS('ICS-217'!F115-'ICS-217'!I115), IF(AND('ICS-217'!F115&gt;'Radio Config'!$C$4, 'ICS-217'!F115&lt;'Radio Config'!$D$4, 'Radio Config'!$F$4="y"), ABS('ICS-217'!F115-'ICS-217'!I115), IF(AND('ICS-217'!F115&gt;'Radio Config'!$C$5, 'ICS-217'!F115&lt;'Radio Config'!$D$5, 'Radio Config'!$F$5="y"), ABS('ICS-217'!F115-'ICS-217'!I115), IF(AND('ICS-217'!F115&gt;'Radio Config'!$C$6, 'ICS-217'!F115&lt;'Radio Config'!$D$6, 'Radio Config'!$F$6="y"), ABS('ICS-217'!F115-'ICS-217'!I115), IF(AND('ICS-217'!F115&gt;'Radio Config'!$C$7, 'ICS-217'!F115&lt;'Radio Config'!$D$7, 'Radio Config'!$F$7="y"), ABS('ICS-217'!F115-'ICS-217'!I115), IF(AND('ICS-217'!F115&gt;'Radio Config'!$C$8, 'ICS-217'!F115&lt;'Radio Config'!$D$8, 'Radio Config'!$F$8="y"), ABS('ICS-217'!F115-'ICS-217'!I115), ""))))))))</f>
        <v/>
      </c>
      <c r="F108" t="str">
        <f>IF(C108&lt;&gt;"", IF(AND('ICS-217'!H115&lt;&gt;"", 'ICS-217'!K115&lt;&gt;""), "TSQL", IF('ICS-217'!K115&lt;&gt;"", "Tone", "")), "")</f>
        <v/>
      </c>
      <c r="G108" s="112" t="str">
        <f>IF(C108&lt;&gt;"", IF('ICS-217'!K115&lt;&gt;"", 'ICS-217'!K115, 88.5) , "")</f>
        <v/>
      </c>
      <c r="H108" s="100" t="str">
        <f>IF(C108&lt;&gt;"", IF('ICS-217'!K115&lt;&gt;"", 'ICS-217'!K115, G108) , "")</f>
        <v/>
      </c>
      <c r="I108" t="str">
        <f t="shared" si="1"/>
        <v/>
      </c>
      <c r="J108" t="str">
        <f t="shared" si="2"/>
        <v/>
      </c>
      <c r="K108" t="str">
        <f>IF(C108&lt;&gt;"", IF(AND('ICS-217'!G115="W",'ICS-217'!L115="FM"), "FM", IF(AND('ICS-217'!G115="N",'ICS-217'!L115="FM"), "NFM", "")), "")</f>
        <v/>
      </c>
    </row>
    <row r="109">
      <c r="A109">
        <f t="shared" si="3"/>
        <v>32</v>
      </c>
      <c r="B109" s="31" t="str">
        <f>IF(C109&lt;&gt;"", 'ICS-217'!D116 , "")</f>
        <v>72B</v>
      </c>
      <c r="C109" s="110">
        <f>IF('ICS-217'!L116&lt;&gt;"FM","", IF(AND('ICS-217'!F116&gt;'Radio Config'!$C$2, 'ICS-217'!F116&lt;'Radio Config'!$D$2, 'Radio Config'!$F$2="y"), 'ICS-217'!F116, IF(AND('ICS-217'!F116&gt;'Radio Config'!$C$3, 'ICS-217'!F116&lt;'Radio Config'!$D$3, 'Radio Config'!$F$3="y"), 'ICS-217'!F116, IF(AND('ICS-217'!F116&gt;'Radio Config'!$C$4, 'ICS-217'!F116&lt;'Radio Config'!$D$4, 'Radio Config'!$F$4="y"), 'ICS-217'!F116, IF(AND('ICS-217'!F116&gt;'Radio Config'!$C$5, 'ICS-217'!F116&lt;'Radio Config'!$D$5, 'Radio Config'!$F$5="y"), 'ICS-217'!F116, IF(AND('ICS-217'!F116&gt;'Radio Config'!$C$6, 'ICS-217'!F116&lt;'Radio Config'!$D$6, 'Radio Config'!$F$6="y"), 'ICS-217'!F116, IF(AND('ICS-217'!F116&gt;'Radio Config'!$C$7, 'ICS-217'!F116&lt;'Radio Config'!$D$7, 'Radio Config'!$F$7="y"), 'ICS-217'!F116, IF(AND('ICS-217'!F116&gt;'Radio Config'!$C$8, 'ICS-217'!F116&lt;'Radio Config'!$D$8, 'Radio Config'!$F$8="y"), 'ICS-217'!F116, ""))))))))</f>
        <v>443.45</v>
      </c>
      <c r="D109" t="str">
        <f>IF(C109&lt;&gt;"", IF('ICS-217'!$F116='ICS-217'!$I116, "", IF('ICS-217'!$F116&gt;'ICS-217'!$I116, "-", IF('ICS-217'!$F116&lt;'ICS-217'!$I116, "+", "error"))), "")</f>
        <v>+</v>
      </c>
      <c r="E109" s="111">
        <f>IF('ICS-217'!L116&lt;&gt;"FM","", IF(AND('ICS-217'!F116&gt;'Radio Config'!$C$2, 'ICS-217'!F116&lt;'Radio Config'!$D$2, 'Radio Config'!$F$2="y"), ABS('ICS-217'!F116-'ICS-217'!I116), IF(AND('ICS-217'!F116&gt;'Radio Config'!$C$3, 'ICS-217'!F116&lt;'Radio Config'!$D$3, 'Radio Config'!$F$3="y"), ABS('ICS-217'!F116-'ICS-217'!I116), IF(AND('ICS-217'!F116&gt;'Radio Config'!$C$4, 'ICS-217'!F116&lt;'Radio Config'!$D$4, 'Radio Config'!$F$4="y"), ABS('ICS-217'!F116-'ICS-217'!I116), IF(AND('ICS-217'!F116&gt;'Radio Config'!$C$5, 'ICS-217'!F116&lt;'Radio Config'!$D$5, 'Radio Config'!$F$5="y"), ABS('ICS-217'!F116-'ICS-217'!I116), IF(AND('ICS-217'!F116&gt;'Radio Config'!$C$6, 'ICS-217'!F116&lt;'Radio Config'!$D$6, 'Radio Config'!$F$6="y"), ABS('ICS-217'!F116-'ICS-217'!I116), IF(AND('ICS-217'!F116&gt;'Radio Config'!$C$7, 'ICS-217'!F116&lt;'Radio Config'!$D$7, 'Radio Config'!$F$7="y"), ABS('ICS-217'!F116-'ICS-217'!I116), IF(AND('ICS-217'!F116&gt;'Radio Config'!$C$8, 'ICS-217'!F116&lt;'Radio Config'!$D$8, 'Radio Config'!$F$8="y"), ABS('ICS-217'!F116-'ICS-217'!I116), ""))))))))</f>
        <v>5</v>
      </c>
      <c r="F109" t="str">
        <f>IF(C109&lt;&gt;"", IF(AND('ICS-217'!H116&lt;&gt;"", 'ICS-217'!K116&lt;&gt;""), "TSQL", IF('ICS-217'!K116&lt;&gt;"", "Tone", "")), "")</f>
        <v/>
      </c>
      <c r="G109" s="112">
        <f>IF(C109&lt;&gt;"", IF('ICS-217'!K116&lt;&gt;"", 'ICS-217'!K116, 88.5) , "")</f>
        <v>88.5</v>
      </c>
      <c r="H109" s="112">
        <f>IF(C109&lt;&gt;"", IF('ICS-217'!K116&lt;&gt;"", 'ICS-217'!K116, G109) , "")</f>
        <v>88.5</v>
      </c>
      <c r="I109" t="str">
        <f t="shared" si="1"/>
        <v>023</v>
      </c>
      <c r="J109" t="str">
        <f t="shared" si="2"/>
        <v>NN</v>
      </c>
      <c r="K109" t="str">
        <f>IF(C109&lt;&gt;"", IF(AND('ICS-217'!G116="W",'ICS-217'!L116="FM"), "FM", IF(AND('ICS-217'!G116="N",'ICS-217'!L116="FM"), "NFM", "")), "")</f>
        <v>FM</v>
      </c>
    </row>
    <row r="110">
      <c r="A110" t="str">
        <f t="shared" si="3"/>
        <v/>
      </c>
      <c r="B110" s="31" t="str">
        <f>IF(C110&lt;&gt;"", 'ICS-217'!D117 , "")</f>
        <v/>
      </c>
      <c r="C110" s="110" t="str">
        <f>IF('ICS-217'!L117&lt;&gt;"FM","", IF(AND('ICS-217'!F117&gt;'Radio Config'!$C$2, 'ICS-217'!F117&lt;'Radio Config'!$D$2, 'Radio Config'!$F$2="y"), 'ICS-217'!F117, IF(AND('ICS-217'!F117&gt;'Radio Config'!$C$3, 'ICS-217'!F117&lt;'Radio Config'!$D$3, 'Radio Config'!$F$3="y"), 'ICS-217'!F117, IF(AND('ICS-217'!F117&gt;'Radio Config'!$C$4, 'ICS-217'!F117&lt;'Radio Config'!$D$4, 'Radio Config'!$F$4="y"), 'ICS-217'!F117, IF(AND('ICS-217'!F117&gt;'Radio Config'!$C$5, 'ICS-217'!F117&lt;'Radio Config'!$D$5, 'Radio Config'!$F$5="y"), 'ICS-217'!F117, IF(AND('ICS-217'!F117&gt;'Radio Config'!$C$6, 'ICS-217'!F117&lt;'Radio Config'!$D$6, 'Radio Config'!$F$6="y"), 'ICS-217'!F117, IF(AND('ICS-217'!F117&gt;'Radio Config'!$C$7, 'ICS-217'!F117&lt;'Radio Config'!$D$7, 'Radio Config'!$F$7="y"), 'ICS-217'!F117, IF(AND('ICS-217'!F117&gt;'Radio Config'!$C$8, 'ICS-217'!F117&lt;'Radio Config'!$D$8, 'Radio Config'!$F$8="y"), 'ICS-217'!F117, ""))))))))</f>
        <v/>
      </c>
      <c r="D110" t="str">
        <f>IF(C110&lt;&gt;"", IF('ICS-217'!$F117='ICS-217'!$I117, "", IF('ICS-217'!$F117&gt;'ICS-217'!$I117, "-", IF('ICS-217'!$F117&lt;'ICS-217'!$I117, "+", "error"))), "")</f>
        <v/>
      </c>
      <c r="E110" s="111" t="str">
        <f>IF('ICS-217'!L117&lt;&gt;"FM","", IF(AND('ICS-217'!F117&gt;'Radio Config'!$C$2, 'ICS-217'!F117&lt;'Radio Config'!$D$2, 'Radio Config'!$F$2="y"), ABS('ICS-217'!F117-'ICS-217'!I117), IF(AND('ICS-217'!F117&gt;'Radio Config'!$C$3, 'ICS-217'!F117&lt;'Radio Config'!$D$3, 'Radio Config'!$F$3="y"), ABS('ICS-217'!F117-'ICS-217'!I117), IF(AND('ICS-217'!F117&gt;'Radio Config'!$C$4, 'ICS-217'!F117&lt;'Radio Config'!$D$4, 'Radio Config'!$F$4="y"), ABS('ICS-217'!F117-'ICS-217'!I117), IF(AND('ICS-217'!F117&gt;'Radio Config'!$C$5, 'ICS-217'!F117&lt;'Radio Config'!$D$5, 'Radio Config'!$F$5="y"), ABS('ICS-217'!F117-'ICS-217'!I117), IF(AND('ICS-217'!F117&gt;'Radio Config'!$C$6, 'ICS-217'!F117&lt;'Radio Config'!$D$6, 'Radio Config'!$F$6="y"), ABS('ICS-217'!F117-'ICS-217'!I117), IF(AND('ICS-217'!F117&gt;'Radio Config'!$C$7, 'ICS-217'!F117&lt;'Radio Config'!$D$7, 'Radio Config'!$F$7="y"), ABS('ICS-217'!F117-'ICS-217'!I117), IF(AND('ICS-217'!F117&gt;'Radio Config'!$C$8, 'ICS-217'!F117&lt;'Radio Config'!$D$8, 'Radio Config'!$F$8="y"), ABS('ICS-217'!F117-'ICS-217'!I117), ""))))))))</f>
        <v/>
      </c>
      <c r="F110" t="str">
        <f>IF(C110&lt;&gt;"", IF(AND('ICS-217'!H117&lt;&gt;"", 'ICS-217'!K117&lt;&gt;""), "TSQL", IF('ICS-217'!K117&lt;&gt;"", "Tone", "")), "")</f>
        <v/>
      </c>
      <c r="G110" s="112" t="str">
        <f>IF(C110&lt;&gt;"", IF('ICS-217'!K117&lt;&gt;"", 'ICS-217'!K117, 88.5) , "")</f>
        <v/>
      </c>
      <c r="H110" s="100" t="str">
        <f>IF(C110&lt;&gt;"", IF('ICS-217'!K117&lt;&gt;"", 'ICS-217'!K117, G110) , "")</f>
        <v/>
      </c>
      <c r="I110" t="str">
        <f t="shared" si="1"/>
        <v/>
      </c>
      <c r="J110" t="str">
        <f t="shared" si="2"/>
        <v/>
      </c>
      <c r="K110" t="str">
        <f>IF(C110&lt;&gt;"", IF(AND('ICS-217'!G117="W",'ICS-217'!L117="FM"), "FM", IF(AND('ICS-217'!G117="N",'ICS-217'!L117="FM"), "NFM", "")), "")</f>
        <v/>
      </c>
    </row>
    <row r="111">
      <c r="A111" t="str">
        <f t="shared" si="3"/>
        <v/>
      </c>
      <c r="B111" s="31" t="str">
        <f>IF(C111&lt;&gt;"", 'ICS-217'!D120 , "")</f>
        <v/>
      </c>
      <c r="C111" s="110" t="str">
        <f>IF('ICS-217'!L120&lt;&gt;"FM","", IF(AND('ICS-217'!F120&gt;'Radio Config'!$C$2, 'ICS-217'!F120&lt;'Radio Config'!$D$2, 'Radio Config'!$F$2="y"), 'ICS-217'!F120, IF(AND('ICS-217'!F120&gt;'Radio Config'!$C$3, 'ICS-217'!F120&lt;'Radio Config'!$D$3, 'Radio Config'!$F$3="y"), 'ICS-217'!F120, IF(AND('ICS-217'!F120&gt;'Radio Config'!$C$4, 'ICS-217'!F120&lt;'Radio Config'!$D$4, 'Radio Config'!$F$4="y"), 'ICS-217'!F120, IF(AND('ICS-217'!F120&gt;'Radio Config'!$C$5, 'ICS-217'!F120&lt;'Radio Config'!$D$5, 'Radio Config'!$F$5="y"), 'ICS-217'!F120, IF(AND('ICS-217'!F120&gt;'Radio Config'!$C$6, 'ICS-217'!F120&lt;'Radio Config'!$D$6, 'Radio Config'!$F$6="y"), 'ICS-217'!F120, IF(AND('ICS-217'!F120&gt;'Radio Config'!$C$7, 'ICS-217'!F120&lt;'Radio Config'!$D$7, 'Radio Config'!$F$7="y"), 'ICS-217'!F120, IF(AND('ICS-217'!F120&gt;'Radio Config'!$C$8, 'ICS-217'!F120&lt;'Radio Config'!$D$8, 'Radio Config'!$F$8="y"), 'ICS-217'!F120, ""))))))))</f>
        <v/>
      </c>
      <c r="D111" t="str">
        <f>IF(C111&lt;&gt;"", IF('ICS-217'!$F120='ICS-217'!$I120, "", IF('ICS-217'!$F120&gt;'ICS-217'!$I120, "-", IF('ICS-217'!$F120&lt;'ICS-217'!$I120, "+", "error"))), "")</f>
        <v/>
      </c>
      <c r="E111" s="111" t="str">
        <f>IF('ICS-217'!L120&lt;&gt;"FM","", IF(AND('ICS-217'!F120&gt;'Radio Config'!$C$2, 'ICS-217'!F120&lt;'Radio Config'!$D$2, 'Radio Config'!$F$2="y"), ABS('ICS-217'!F120-'ICS-217'!I120), IF(AND('ICS-217'!F120&gt;'Radio Config'!$C$3, 'ICS-217'!F120&lt;'Radio Config'!$D$3, 'Radio Config'!$F$3="y"), ABS('ICS-217'!F120-'ICS-217'!I120), IF(AND('ICS-217'!F120&gt;'Radio Config'!$C$4, 'ICS-217'!F120&lt;'Radio Config'!$D$4, 'Radio Config'!$F$4="y"), ABS('ICS-217'!F120-'ICS-217'!I120), IF(AND('ICS-217'!F120&gt;'Radio Config'!$C$5, 'ICS-217'!F120&lt;'Radio Config'!$D$5, 'Radio Config'!$F$5="y"), ABS('ICS-217'!F120-'ICS-217'!I120), IF(AND('ICS-217'!F120&gt;'Radio Config'!$C$6, 'ICS-217'!F120&lt;'Radio Config'!$D$6, 'Radio Config'!$F$6="y"), ABS('ICS-217'!F120-'ICS-217'!I120), IF(AND('ICS-217'!F120&gt;'Radio Config'!$C$7, 'ICS-217'!F120&lt;'Radio Config'!$D$7, 'Radio Config'!$F$7="y"), ABS('ICS-217'!F120-'ICS-217'!I120), IF(AND('ICS-217'!F120&gt;'Radio Config'!$C$8, 'ICS-217'!F120&lt;'Radio Config'!$D$8, 'Radio Config'!$F$8="y"), ABS('ICS-217'!F120-'ICS-217'!I120), ""))))))))</f>
        <v/>
      </c>
      <c r="F111" t="str">
        <f>IF(C111&lt;&gt;"", IF(AND('ICS-217'!H120&lt;&gt;"", 'ICS-217'!K120&lt;&gt;""), "TSQL", IF('ICS-217'!K120&lt;&gt;"", "Tone", "")), "")</f>
        <v/>
      </c>
      <c r="G111" s="112" t="str">
        <f>IF(C111&lt;&gt;"", IF('ICS-217'!K120&lt;&gt;"", 'ICS-217'!K120, 88.5) , "")</f>
        <v/>
      </c>
      <c r="H111" s="100" t="str">
        <f>IF(C111&lt;&gt;"", IF('ICS-217'!K120&lt;&gt;"", 'ICS-217'!K120, G111) , "")</f>
        <v/>
      </c>
      <c r="I111" t="str">
        <f t="shared" si="1"/>
        <v/>
      </c>
      <c r="J111" t="str">
        <f t="shared" si="2"/>
        <v/>
      </c>
      <c r="K111" t="str">
        <f>IF(C111&lt;&gt;"", IF(AND('ICS-217'!G120="W",'ICS-217'!L120="FM"), "FM", IF(AND('ICS-217'!G120="N",'ICS-217'!L120="FM"), "NFM", "")), "")</f>
        <v/>
      </c>
    </row>
    <row r="112">
      <c r="A112">
        <f t="shared" si="3"/>
        <v>33</v>
      </c>
      <c r="B112" s="31" t="str">
        <f>IF(C112&lt;&gt;"", 'ICS-217'!D121 , "")</f>
        <v>77A</v>
      </c>
      <c r="C112" s="110">
        <f>IF('ICS-217'!L121&lt;&gt;"FM","", IF(AND('ICS-217'!F121&gt;'Radio Config'!$C$2, 'ICS-217'!F121&lt;'Radio Config'!$D$2, 'Radio Config'!$F$2="y"), 'ICS-217'!F121, IF(AND('ICS-217'!F121&gt;'Radio Config'!$C$3, 'ICS-217'!F121&lt;'Radio Config'!$D$3, 'Radio Config'!$F$3="y"), 'ICS-217'!F121, IF(AND('ICS-217'!F121&gt;'Radio Config'!$C$4, 'ICS-217'!F121&lt;'Radio Config'!$D$4, 'Radio Config'!$F$4="y"), 'ICS-217'!F121, IF(AND('ICS-217'!F121&gt;'Radio Config'!$C$5, 'ICS-217'!F121&lt;'Radio Config'!$D$5, 'Radio Config'!$F$5="y"), 'ICS-217'!F121, IF(AND('ICS-217'!F121&gt;'Radio Config'!$C$6, 'ICS-217'!F121&lt;'Radio Config'!$D$6, 'Radio Config'!$F$6="y"), 'ICS-217'!F121, IF(AND('ICS-217'!F121&gt;'Radio Config'!$C$7, 'ICS-217'!F121&lt;'Radio Config'!$D$7, 'Radio Config'!$F$7="y"), 'ICS-217'!F121, IF(AND('ICS-217'!F121&gt;'Radio Config'!$C$8, 'ICS-217'!F121&lt;'Radio Config'!$D$8, 'Radio Config'!$F$8="y"), 'ICS-217'!F121, ""))))))))</f>
        <v>444.55</v>
      </c>
      <c r="D112" t="str">
        <f>IF(C112&lt;&gt;"", IF('ICS-217'!$F121='ICS-217'!$I121, "", IF('ICS-217'!$F121&gt;'ICS-217'!$I121, "-", IF('ICS-217'!$F121&lt;'ICS-217'!$I121, "+", "error"))), "")</f>
        <v>+</v>
      </c>
      <c r="E112" s="111">
        <f>IF('ICS-217'!L121&lt;&gt;"FM","", IF(AND('ICS-217'!F121&gt;'Radio Config'!$C$2, 'ICS-217'!F121&lt;'Radio Config'!$D$2, 'Radio Config'!$F$2="y"), ABS('ICS-217'!F121-'ICS-217'!I121), IF(AND('ICS-217'!F121&gt;'Radio Config'!$C$3, 'ICS-217'!F121&lt;'Radio Config'!$D$3, 'Radio Config'!$F$3="y"), ABS('ICS-217'!F121-'ICS-217'!I121), IF(AND('ICS-217'!F121&gt;'Radio Config'!$C$4, 'ICS-217'!F121&lt;'Radio Config'!$D$4, 'Radio Config'!$F$4="y"), ABS('ICS-217'!F121-'ICS-217'!I121), IF(AND('ICS-217'!F121&gt;'Radio Config'!$C$5, 'ICS-217'!F121&lt;'Radio Config'!$D$5, 'Radio Config'!$F$5="y"), ABS('ICS-217'!F121-'ICS-217'!I121), IF(AND('ICS-217'!F121&gt;'Radio Config'!$C$6, 'ICS-217'!F121&lt;'Radio Config'!$D$6, 'Radio Config'!$F$6="y"), ABS('ICS-217'!F121-'ICS-217'!I121), IF(AND('ICS-217'!F121&gt;'Radio Config'!$C$7, 'ICS-217'!F121&lt;'Radio Config'!$D$7, 'Radio Config'!$F$7="y"), ABS('ICS-217'!F121-'ICS-217'!I121), IF(AND('ICS-217'!F121&gt;'Radio Config'!$C$8, 'ICS-217'!F121&lt;'Radio Config'!$D$8, 'Radio Config'!$F$8="y"), ABS('ICS-217'!F121-'ICS-217'!I121), ""))))))))</f>
        <v>5</v>
      </c>
      <c r="F112" t="str">
        <f>IF(C112&lt;&gt;"", IF(AND('ICS-217'!H121&lt;&gt;"", 'ICS-217'!K121&lt;&gt;""), "TSQL", IF('ICS-217'!K121&lt;&gt;"", "Tone", "")), "")</f>
        <v>Tone</v>
      </c>
      <c r="G112" s="112">
        <f>IF(C112&lt;&gt;"", IF('ICS-217'!K121&lt;&gt;"", 'ICS-217'!K121, 88.5) , "")</f>
        <v>131.8</v>
      </c>
      <c r="H112" s="112">
        <f>IF(C112&lt;&gt;"", IF('ICS-217'!K121&lt;&gt;"", 'ICS-217'!K121, G112) , "")</f>
        <v>131.8</v>
      </c>
      <c r="I112" t="str">
        <f t="shared" si="1"/>
        <v>023</v>
      </c>
      <c r="J112" t="str">
        <f t="shared" si="2"/>
        <v>NN</v>
      </c>
      <c r="K112" t="str">
        <f>IF(C112&lt;&gt;"", IF(AND('ICS-217'!G121="W",'ICS-217'!L121="FM"), "FM", IF(AND('ICS-217'!G121="N",'ICS-217'!L121="FM"), "NFM", "")), "")</f>
        <v>FM</v>
      </c>
    </row>
    <row r="113">
      <c r="A113">
        <f t="shared" si="3"/>
        <v>34</v>
      </c>
      <c r="B113" s="31" t="str">
        <f>IF(C113&lt;&gt;"", 'ICS-217'!D122 , "")</f>
        <v>77B</v>
      </c>
      <c r="C113" s="110">
        <f>IF('ICS-217'!L122&lt;&gt;"FM","", IF(AND('ICS-217'!F122&gt;'Radio Config'!$C$2, 'ICS-217'!F122&lt;'Radio Config'!$D$2, 'Radio Config'!$F$2="y"), 'ICS-217'!F122, IF(AND('ICS-217'!F122&gt;'Radio Config'!$C$3, 'ICS-217'!F122&lt;'Radio Config'!$D$3, 'Radio Config'!$F$3="y"), 'ICS-217'!F122, IF(AND('ICS-217'!F122&gt;'Radio Config'!$C$4, 'ICS-217'!F122&lt;'Radio Config'!$D$4, 'Radio Config'!$F$4="y"), 'ICS-217'!F122, IF(AND('ICS-217'!F122&gt;'Radio Config'!$C$5, 'ICS-217'!F122&lt;'Radio Config'!$D$5, 'Radio Config'!$F$5="y"), 'ICS-217'!F122, IF(AND('ICS-217'!F122&gt;'Radio Config'!$C$6, 'ICS-217'!F122&lt;'Radio Config'!$D$6, 'Radio Config'!$F$6="y"), 'ICS-217'!F122, IF(AND('ICS-217'!F122&gt;'Radio Config'!$C$7, 'ICS-217'!F122&lt;'Radio Config'!$D$7, 'Radio Config'!$F$7="y"), 'ICS-217'!F122, IF(AND('ICS-217'!F122&gt;'Radio Config'!$C$8, 'ICS-217'!F122&lt;'Radio Config'!$D$8, 'Radio Config'!$F$8="y"), 'ICS-217'!F122, ""))))))))</f>
        <v>444.55</v>
      </c>
      <c r="D113" t="str">
        <f>IF(C113&lt;&gt;"", IF('ICS-217'!$F122='ICS-217'!$I122, "", IF('ICS-217'!$F122&gt;'ICS-217'!$I122, "-", IF('ICS-217'!$F122&lt;'ICS-217'!$I122, "+", "error"))), "")</f>
        <v>+</v>
      </c>
      <c r="E113" s="111">
        <f>IF('ICS-217'!L122&lt;&gt;"FM","", IF(AND('ICS-217'!F122&gt;'Radio Config'!$C$2, 'ICS-217'!F122&lt;'Radio Config'!$D$2, 'Radio Config'!$F$2="y"), ABS('ICS-217'!F122-'ICS-217'!I122), IF(AND('ICS-217'!F122&gt;'Radio Config'!$C$3, 'ICS-217'!F122&lt;'Radio Config'!$D$3, 'Radio Config'!$F$3="y"), ABS('ICS-217'!F122-'ICS-217'!I122), IF(AND('ICS-217'!F122&gt;'Radio Config'!$C$4, 'ICS-217'!F122&lt;'Radio Config'!$D$4, 'Radio Config'!$F$4="y"), ABS('ICS-217'!F122-'ICS-217'!I122), IF(AND('ICS-217'!F122&gt;'Radio Config'!$C$5, 'ICS-217'!F122&lt;'Radio Config'!$D$5, 'Radio Config'!$F$5="y"), ABS('ICS-217'!F122-'ICS-217'!I122), IF(AND('ICS-217'!F122&gt;'Radio Config'!$C$6, 'ICS-217'!F122&lt;'Radio Config'!$D$6, 'Radio Config'!$F$6="y"), ABS('ICS-217'!F122-'ICS-217'!I122), IF(AND('ICS-217'!F122&gt;'Radio Config'!$C$7, 'ICS-217'!F122&lt;'Radio Config'!$D$7, 'Radio Config'!$F$7="y"), ABS('ICS-217'!F122-'ICS-217'!I122), IF(AND('ICS-217'!F122&gt;'Radio Config'!$C$8, 'ICS-217'!F122&lt;'Radio Config'!$D$8, 'Radio Config'!$F$8="y"), ABS('ICS-217'!F122-'ICS-217'!I122), ""))))))))</f>
        <v>5</v>
      </c>
      <c r="F113" t="str">
        <f>IF(C113&lt;&gt;"", IF(AND('ICS-217'!H122&lt;&gt;"", 'ICS-217'!K122&lt;&gt;""), "TSQL", IF('ICS-217'!K122&lt;&gt;"", "Tone", "")), "")</f>
        <v>Tone</v>
      </c>
      <c r="G113" s="112">
        <f>IF(C113&lt;&gt;"", IF('ICS-217'!K122&lt;&gt;"", 'ICS-217'!K122, 88.5) , "")</f>
        <v>225.7</v>
      </c>
      <c r="H113" s="112">
        <f>IF(C113&lt;&gt;"", IF('ICS-217'!K122&lt;&gt;"", 'ICS-217'!K122, G113) , "")</f>
        <v>225.7</v>
      </c>
      <c r="I113" t="str">
        <f t="shared" si="1"/>
        <v>023</v>
      </c>
      <c r="J113" t="str">
        <f t="shared" si="2"/>
        <v>NN</v>
      </c>
      <c r="K113" t="str">
        <f>IF(C113&lt;&gt;"", IF(AND('ICS-217'!G122="W",'ICS-217'!L122="FM"), "FM", IF(AND('ICS-217'!G122="N",'ICS-217'!L122="FM"), "NFM", "")), "")</f>
        <v>FM</v>
      </c>
    </row>
    <row r="114">
      <c r="A114">
        <f t="shared" si="3"/>
        <v>35</v>
      </c>
      <c r="B114" s="31" t="str">
        <f>IF(C114&lt;&gt;"", 'ICS-217'!D123 , "")</f>
        <v>77C</v>
      </c>
      <c r="C114" s="110">
        <f>IF('ICS-217'!L123&lt;&gt;"FM","", IF(AND('ICS-217'!F123&gt;'Radio Config'!$C$2, 'ICS-217'!F123&lt;'Radio Config'!$D$2, 'Radio Config'!$F$2="y"), 'ICS-217'!F123, IF(AND('ICS-217'!F123&gt;'Radio Config'!$C$3, 'ICS-217'!F123&lt;'Radio Config'!$D$3, 'Radio Config'!$F$3="y"), 'ICS-217'!F123, IF(AND('ICS-217'!F123&gt;'Radio Config'!$C$4, 'ICS-217'!F123&lt;'Radio Config'!$D$4, 'Radio Config'!$F$4="y"), 'ICS-217'!F123, IF(AND('ICS-217'!F123&gt;'Radio Config'!$C$5, 'ICS-217'!F123&lt;'Radio Config'!$D$5, 'Radio Config'!$F$5="y"), 'ICS-217'!F123, IF(AND('ICS-217'!F123&gt;'Radio Config'!$C$6, 'ICS-217'!F123&lt;'Radio Config'!$D$6, 'Radio Config'!$F$6="y"), 'ICS-217'!F123, IF(AND('ICS-217'!F123&gt;'Radio Config'!$C$7, 'ICS-217'!F123&lt;'Radio Config'!$D$7, 'Radio Config'!$F$7="y"), 'ICS-217'!F123, IF(AND('ICS-217'!F123&gt;'Radio Config'!$C$8, 'ICS-217'!F123&lt;'Radio Config'!$D$8, 'Radio Config'!$F$8="y"), 'ICS-217'!F123, ""))))))))</f>
        <v>444.55</v>
      </c>
      <c r="D114" t="str">
        <f>IF(C114&lt;&gt;"", IF('ICS-217'!$F123='ICS-217'!$I123, "", IF('ICS-217'!$F123&gt;'ICS-217'!$I123, "-", IF('ICS-217'!$F123&lt;'ICS-217'!$I123, "+", "error"))), "")</f>
        <v>+</v>
      </c>
      <c r="E114" s="111">
        <f>IF('ICS-217'!L123&lt;&gt;"FM","", IF(AND('ICS-217'!F123&gt;'Radio Config'!$C$2, 'ICS-217'!F123&lt;'Radio Config'!$D$2, 'Radio Config'!$F$2="y"), ABS('ICS-217'!F123-'ICS-217'!I123), IF(AND('ICS-217'!F123&gt;'Radio Config'!$C$3, 'ICS-217'!F123&lt;'Radio Config'!$D$3, 'Radio Config'!$F$3="y"), ABS('ICS-217'!F123-'ICS-217'!I123), IF(AND('ICS-217'!F123&gt;'Radio Config'!$C$4, 'ICS-217'!F123&lt;'Radio Config'!$D$4, 'Radio Config'!$F$4="y"), ABS('ICS-217'!F123-'ICS-217'!I123), IF(AND('ICS-217'!F123&gt;'Radio Config'!$C$5, 'ICS-217'!F123&lt;'Radio Config'!$D$5, 'Radio Config'!$F$5="y"), ABS('ICS-217'!F123-'ICS-217'!I123), IF(AND('ICS-217'!F123&gt;'Radio Config'!$C$6, 'ICS-217'!F123&lt;'Radio Config'!$D$6, 'Radio Config'!$F$6="y"), ABS('ICS-217'!F123-'ICS-217'!I123), IF(AND('ICS-217'!F123&gt;'Radio Config'!$C$7, 'ICS-217'!F123&lt;'Radio Config'!$D$7, 'Radio Config'!$F$7="y"), ABS('ICS-217'!F123-'ICS-217'!I123), IF(AND('ICS-217'!F123&gt;'Radio Config'!$C$8, 'ICS-217'!F123&lt;'Radio Config'!$D$8, 'Radio Config'!$F$8="y"), ABS('ICS-217'!F123-'ICS-217'!I123), ""))))))))</f>
        <v>5</v>
      </c>
      <c r="F114" t="str">
        <f>IF(C114&lt;&gt;"", IF(AND('ICS-217'!H123&lt;&gt;"", 'ICS-217'!K123&lt;&gt;""), "TSQL", IF('ICS-217'!K123&lt;&gt;"", "Tone", "")), "")</f>
        <v>Tone</v>
      </c>
      <c r="G114" s="112">
        <f>IF(C114&lt;&gt;"", IF('ICS-217'!K123&lt;&gt;"", 'ICS-217'!K123, 88.5) , "")</f>
        <v>88.5</v>
      </c>
      <c r="H114" s="112">
        <f>IF(C114&lt;&gt;"", IF('ICS-217'!K123&lt;&gt;"", 'ICS-217'!K123, G114) , "")</f>
        <v>88.5</v>
      </c>
      <c r="I114" t="str">
        <f t="shared" si="1"/>
        <v>023</v>
      </c>
      <c r="J114" t="str">
        <f t="shared" si="2"/>
        <v>NN</v>
      </c>
      <c r="K114" t="str">
        <f>IF(C114&lt;&gt;"", IF(AND('ICS-217'!G123="W",'ICS-217'!L123="FM"), "FM", IF(AND('ICS-217'!G123="N",'ICS-217'!L123="FM"), "NFM", "")), "")</f>
        <v>FM</v>
      </c>
    </row>
    <row r="115">
      <c r="A115">
        <f t="shared" si="3"/>
        <v>36</v>
      </c>
      <c r="B115" s="31" t="str">
        <f>IF(C115&lt;&gt;"", 'ICS-217'!D124 , "")</f>
        <v>77D</v>
      </c>
      <c r="C115" s="110">
        <f>IF('ICS-217'!L124&lt;&gt;"FM","", IF(AND('ICS-217'!F124&gt;'Radio Config'!$C$2, 'ICS-217'!F124&lt;'Radio Config'!$D$2, 'Radio Config'!$F$2="y"), 'ICS-217'!F124, IF(AND('ICS-217'!F124&gt;'Radio Config'!$C$3, 'ICS-217'!F124&lt;'Radio Config'!$D$3, 'Radio Config'!$F$3="y"), 'ICS-217'!F124, IF(AND('ICS-217'!F124&gt;'Radio Config'!$C$4, 'ICS-217'!F124&lt;'Radio Config'!$D$4, 'Radio Config'!$F$4="y"), 'ICS-217'!F124, IF(AND('ICS-217'!F124&gt;'Radio Config'!$C$5, 'ICS-217'!F124&lt;'Radio Config'!$D$5, 'Radio Config'!$F$5="y"), 'ICS-217'!F124, IF(AND('ICS-217'!F124&gt;'Radio Config'!$C$6, 'ICS-217'!F124&lt;'Radio Config'!$D$6, 'Radio Config'!$F$6="y"), 'ICS-217'!F124, IF(AND('ICS-217'!F124&gt;'Radio Config'!$C$7, 'ICS-217'!F124&lt;'Radio Config'!$D$7, 'Radio Config'!$F$7="y"), 'ICS-217'!F124, IF(AND('ICS-217'!F124&gt;'Radio Config'!$C$8, 'ICS-217'!F124&lt;'Radio Config'!$D$8, 'Radio Config'!$F$8="y"), 'ICS-217'!F124, ""))))))))</f>
        <v>442.55</v>
      </c>
      <c r="D115" t="str">
        <f>IF(C115&lt;&gt;"", IF('ICS-217'!$F124='ICS-217'!$I124, "", IF('ICS-217'!$F124&gt;'ICS-217'!$I124, "-", IF('ICS-217'!$F124&lt;'ICS-217'!$I124, "+", "error"))), "")</f>
        <v>+</v>
      </c>
      <c r="E115" s="111">
        <f>IF('ICS-217'!L124&lt;&gt;"FM","", IF(AND('ICS-217'!F124&gt;'Radio Config'!$C$2, 'ICS-217'!F124&lt;'Radio Config'!$D$2, 'Radio Config'!$F$2="y"), ABS('ICS-217'!F124-'ICS-217'!I124), IF(AND('ICS-217'!F124&gt;'Radio Config'!$C$3, 'ICS-217'!F124&lt;'Radio Config'!$D$3, 'Radio Config'!$F$3="y"), ABS('ICS-217'!F124-'ICS-217'!I124), IF(AND('ICS-217'!F124&gt;'Radio Config'!$C$4, 'ICS-217'!F124&lt;'Radio Config'!$D$4, 'Radio Config'!$F$4="y"), ABS('ICS-217'!F124-'ICS-217'!I124), IF(AND('ICS-217'!F124&gt;'Radio Config'!$C$5, 'ICS-217'!F124&lt;'Radio Config'!$D$5, 'Radio Config'!$F$5="y"), ABS('ICS-217'!F124-'ICS-217'!I124), IF(AND('ICS-217'!F124&gt;'Radio Config'!$C$6, 'ICS-217'!F124&lt;'Radio Config'!$D$6, 'Radio Config'!$F$6="y"), ABS('ICS-217'!F124-'ICS-217'!I124), IF(AND('ICS-217'!F124&gt;'Radio Config'!$C$7, 'ICS-217'!F124&lt;'Radio Config'!$D$7, 'Radio Config'!$F$7="y"), ABS('ICS-217'!F124-'ICS-217'!I124), IF(AND('ICS-217'!F124&gt;'Radio Config'!$C$8, 'ICS-217'!F124&lt;'Radio Config'!$D$8, 'Radio Config'!$F$8="y"), ABS('ICS-217'!F124-'ICS-217'!I124), ""))))))))</f>
        <v>5</v>
      </c>
      <c r="F115" t="str">
        <f>IF(C115&lt;&gt;"", IF(AND('ICS-217'!H124&lt;&gt;"", 'ICS-217'!K124&lt;&gt;""), "TSQL", IF('ICS-217'!K124&lt;&gt;"", "Tone", "")), "")</f>
        <v>Tone</v>
      </c>
      <c r="G115" s="112">
        <f>IF(C115&lt;&gt;"", IF('ICS-217'!K124&lt;&gt;"", 'ICS-217'!K124, 88.5) , "")</f>
        <v>131.8</v>
      </c>
      <c r="H115" s="112">
        <f>IF(C115&lt;&gt;"", IF('ICS-217'!K124&lt;&gt;"", 'ICS-217'!K124, G115) , "")</f>
        <v>131.8</v>
      </c>
      <c r="I115" t="str">
        <f t="shared" si="1"/>
        <v>023</v>
      </c>
      <c r="J115" t="str">
        <f t="shared" si="2"/>
        <v>NN</v>
      </c>
      <c r="K115" t="str">
        <f>IF(C115&lt;&gt;"", IF(AND('ICS-217'!G124="W",'ICS-217'!L124="FM"), "FM", IF(AND('ICS-217'!G124="N",'ICS-217'!L124="FM"), "NFM", "")), "")</f>
        <v>FM</v>
      </c>
    </row>
    <row r="116">
      <c r="A116" t="str">
        <f t="shared" si="3"/>
        <v/>
      </c>
      <c r="B116" s="31" t="str">
        <f>IF(C116&lt;&gt;"", 'ICS-217'!D125 , "")</f>
        <v/>
      </c>
      <c r="C116" s="110" t="str">
        <f>IF('ICS-217'!L125&lt;&gt;"FM","", IF(AND('ICS-217'!F125&gt;'Radio Config'!$C$2, 'ICS-217'!F125&lt;'Radio Config'!$D$2, 'Radio Config'!$F$2="y"), 'ICS-217'!F125, IF(AND('ICS-217'!F125&gt;'Radio Config'!$C$3, 'ICS-217'!F125&lt;'Radio Config'!$D$3, 'Radio Config'!$F$3="y"), 'ICS-217'!F125, IF(AND('ICS-217'!F125&gt;'Radio Config'!$C$4, 'ICS-217'!F125&lt;'Radio Config'!$D$4, 'Radio Config'!$F$4="y"), 'ICS-217'!F125, IF(AND('ICS-217'!F125&gt;'Radio Config'!$C$5, 'ICS-217'!F125&lt;'Radio Config'!$D$5, 'Radio Config'!$F$5="y"), 'ICS-217'!F125, IF(AND('ICS-217'!F125&gt;'Radio Config'!$C$6, 'ICS-217'!F125&lt;'Radio Config'!$D$6, 'Radio Config'!$F$6="y"), 'ICS-217'!F125, IF(AND('ICS-217'!F125&gt;'Radio Config'!$C$7, 'ICS-217'!F125&lt;'Radio Config'!$D$7, 'Radio Config'!$F$7="y"), 'ICS-217'!F125, IF(AND('ICS-217'!F125&gt;'Radio Config'!$C$8, 'ICS-217'!F125&lt;'Radio Config'!$D$8, 'Radio Config'!$F$8="y"), 'ICS-217'!F125, ""))))))))</f>
        <v/>
      </c>
      <c r="D116" t="str">
        <f>IF(C116&lt;&gt;"", IF('ICS-217'!$F125='ICS-217'!$I125, "", IF('ICS-217'!$F125&gt;'ICS-217'!$I125, "-", IF('ICS-217'!$F125&lt;'ICS-217'!$I125, "+", "error"))), "")</f>
        <v/>
      </c>
      <c r="E116" s="111" t="str">
        <f>IF('ICS-217'!L125&lt;&gt;"FM","", IF(AND('ICS-217'!F125&gt;'Radio Config'!$C$2, 'ICS-217'!F125&lt;'Radio Config'!$D$2, 'Radio Config'!$F$2="y"), ABS('ICS-217'!F125-'ICS-217'!I125), IF(AND('ICS-217'!F125&gt;'Radio Config'!$C$3, 'ICS-217'!F125&lt;'Radio Config'!$D$3, 'Radio Config'!$F$3="y"), ABS('ICS-217'!F125-'ICS-217'!I125), IF(AND('ICS-217'!F125&gt;'Radio Config'!$C$4, 'ICS-217'!F125&lt;'Radio Config'!$D$4, 'Radio Config'!$F$4="y"), ABS('ICS-217'!F125-'ICS-217'!I125), IF(AND('ICS-217'!F125&gt;'Radio Config'!$C$5, 'ICS-217'!F125&lt;'Radio Config'!$D$5, 'Radio Config'!$F$5="y"), ABS('ICS-217'!F125-'ICS-217'!I125), IF(AND('ICS-217'!F125&gt;'Radio Config'!$C$6, 'ICS-217'!F125&lt;'Radio Config'!$D$6, 'Radio Config'!$F$6="y"), ABS('ICS-217'!F125-'ICS-217'!I125), IF(AND('ICS-217'!F125&gt;'Radio Config'!$C$7, 'ICS-217'!F125&lt;'Radio Config'!$D$7, 'Radio Config'!$F$7="y"), ABS('ICS-217'!F125-'ICS-217'!I125), IF(AND('ICS-217'!F125&gt;'Radio Config'!$C$8, 'ICS-217'!F125&lt;'Radio Config'!$D$8, 'Radio Config'!$F$8="y"), ABS('ICS-217'!F125-'ICS-217'!I125), ""))))))))</f>
        <v/>
      </c>
      <c r="F116" t="str">
        <f>IF(C116&lt;&gt;"", IF(AND('ICS-217'!H125&lt;&gt;"", 'ICS-217'!K125&lt;&gt;""), "TSQL", IF('ICS-217'!K125&lt;&gt;"", "Tone", "")), "")</f>
        <v/>
      </c>
      <c r="G116" s="112" t="str">
        <f>IF(C116&lt;&gt;"", IF('ICS-217'!K125&lt;&gt;"", 'ICS-217'!K125, 88.5) , "")</f>
        <v/>
      </c>
      <c r="H116" s="100" t="str">
        <f>IF(C116&lt;&gt;"", IF('ICS-217'!K125&lt;&gt;"", 'ICS-217'!K125, G116) , "")</f>
        <v/>
      </c>
      <c r="I116" t="str">
        <f t="shared" si="1"/>
        <v/>
      </c>
      <c r="J116" t="str">
        <f t="shared" si="2"/>
        <v/>
      </c>
      <c r="K116" t="str">
        <f>IF(C116&lt;&gt;"", IF(AND('ICS-217'!G125="W",'ICS-217'!L125="FM"), "FM", IF(AND('ICS-217'!G125="N",'ICS-217'!L125="FM"), "NFM", "")), "")</f>
        <v/>
      </c>
    </row>
    <row r="117">
      <c r="A117">
        <f t="shared" si="3"/>
        <v>37</v>
      </c>
      <c r="B117" s="31" t="str">
        <f>IF(C117&lt;&gt;"", 'ICS-217'!D126 , "")</f>
        <v>77F</v>
      </c>
      <c r="C117" s="110">
        <f>IF('ICS-217'!L126&lt;&gt;"FM","", IF(AND('ICS-217'!F126&gt;'Radio Config'!$C$2, 'ICS-217'!F126&lt;'Radio Config'!$D$2, 'Radio Config'!$F$2="y"), 'ICS-217'!F126, IF(AND('ICS-217'!F126&gt;'Radio Config'!$C$3, 'ICS-217'!F126&lt;'Radio Config'!$D$3, 'Radio Config'!$F$3="y"), 'ICS-217'!F126, IF(AND('ICS-217'!F126&gt;'Radio Config'!$C$4, 'ICS-217'!F126&lt;'Radio Config'!$D$4, 'Radio Config'!$F$4="y"), 'ICS-217'!F126, IF(AND('ICS-217'!F126&gt;'Radio Config'!$C$5, 'ICS-217'!F126&lt;'Radio Config'!$D$5, 'Radio Config'!$F$5="y"), 'ICS-217'!F126, IF(AND('ICS-217'!F126&gt;'Radio Config'!$C$6, 'ICS-217'!F126&lt;'Radio Config'!$D$6, 'Radio Config'!$F$6="y"), 'ICS-217'!F126, IF(AND('ICS-217'!F126&gt;'Radio Config'!$C$7, 'ICS-217'!F126&lt;'Radio Config'!$D$7, 'Radio Config'!$F$7="y"), 'ICS-217'!F126, IF(AND('ICS-217'!F126&gt;'Radio Config'!$C$8, 'ICS-217'!F126&lt;'Radio Config'!$D$8, 'Radio Config'!$F$8="y"), 'ICS-217'!F126, ""))))))))</f>
        <v>444.85</v>
      </c>
      <c r="D117" t="str">
        <f>IF(C117&lt;&gt;"", IF('ICS-217'!$F126='ICS-217'!$I126, "", IF('ICS-217'!$F126&gt;'ICS-217'!$I126, "-", IF('ICS-217'!$F126&lt;'ICS-217'!$I126, "+", "error"))), "")</f>
        <v>+</v>
      </c>
      <c r="E117" s="111">
        <f>IF('ICS-217'!L126&lt;&gt;"FM","", IF(AND('ICS-217'!F126&gt;'Radio Config'!$C$2, 'ICS-217'!F126&lt;'Radio Config'!$D$2, 'Radio Config'!$F$2="y"), ABS('ICS-217'!F126-'ICS-217'!I126), IF(AND('ICS-217'!F126&gt;'Radio Config'!$C$3, 'ICS-217'!F126&lt;'Radio Config'!$D$3, 'Radio Config'!$F$3="y"), ABS('ICS-217'!F126-'ICS-217'!I126), IF(AND('ICS-217'!F126&gt;'Radio Config'!$C$4, 'ICS-217'!F126&lt;'Radio Config'!$D$4, 'Radio Config'!$F$4="y"), ABS('ICS-217'!F126-'ICS-217'!I126), IF(AND('ICS-217'!F126&gt;'Radio Config'!$C$5, 'ICS-217'!F126&lt;'Radio Config'!$D$5, 'Radio Config'!$F$5="y"), ABS('ICS-217'!F126-'ICS-217'!I126), IF(AND('ICS-217'!F126&gt;'Radio Config'!$C$6, 'ICS-217'!F126&lt;'Radio Config'!$D$6, 'Radio Config'!$F$6="y"), ABS('ICS-217'!F126-'ICS-217'!I126), IF(AND('ICS-217'!F126&gt;'Radio Config'!$C$7, 'ICS-217'!F126&lt;'Radio Config'!$D$7, 'Radio Config'!$F$7="y"), ABS('ICS-217'!F126-'ICS-217'!I126), IF(AND('ICS-217'!F126&gt;'Radio Config'!$C$8, 'ICS-217'!F126&lt;'Radio Config'!$D$8, 'Radio Config'!$F$8="y"), ABS('ICS-217'!F126-'ICS-217'!I126), ""))))))))</f>
        <v>5</v>
      </c>
      <c r="F117" t="str">
        <f>IF(C117&lt;&gt;"", IF(AND('ICS-217'!H126&lt;&gt;"", 'ICS-217'!K126&lt;&gt;""), "TSQL", IF('ICS-217'!K126&lt;&gt;"", "Tone", "")), "")</f>
        <v>Tone</v>
      </c>
      <c r="G117" s="112">
        <f>IF(C117&lt;&gt;"", IF('ICS-217'!K126&lt;&gt;"", 'ICS-217'!K126, 88.5) , "")</f>
        <v>110.9</v>
      </c>
      <c r="H117" s="112">
        <f>IF(C117&lt;&gt;"", IF('ICS-217'!K126&lt;&gt;"", 'ICS-217'!K126, G117) , "")</f>
        <v>110.9</v>
      </c>
      <c r="I117" t="str">
        <f t="shared" si="1"/>
        <v>023</v>
      </c>
      <c r="J117" t="str">
        <f t="shared" si="2"/>
        <v>NN</v>
      </c>
      <c r="K117" t="str">
        <f>IF(C117&lt;&gt;"", IF(AND('ICS-217'!G126="W",'ICS-217'!L126="FM"), "FM", IF(AND('ICS-217'!G126="N",'ICS-217'!L126="FM"), "NFM", "")), "")</f>
        <v>FM</v>
      </c>
    </row>
    <row r="118">
      <c r="A118" t="str">
        <f t="shared" si="3"/>
        <v/>
      </c>
      <c r="B118" s="31" t="str">
        <f>IF(C118&lt;&gt;"", 'ICS-217'!D127 , "")</f>
        <v/>
      </c>
      <c r="C118" s="110" t="str">
        <f>IF('ICS-217'!L127&lt;&gt;"FM","", IF(AND('ICS-217'!F127&gt;'Radio Config'!$C$2, 'ICS-217'!F127&lt;'Radio Config'!$D$2, 'Radio Config'!$F$2="y"), 'ICS-217'!F127, IF(AND('ICS-217'!F127&gt;'Radio Config'!$C$3, 'ICS-217'!F127&lt;'Radio Config'!$D$3, 'Radio Config'!$F$3="y"), 'ICS-217'!F127, IF(AND('ICS-217'!F127&gt;'Radio Config'!$C$4, 'ICS-217'!F127&lt;'Radio Config'!$D$4, 'Radio Config'!$F$4="y"), 'ICS-217'!F127, IF(AND('ICS-217'!F127&gt;'Radio Config'!$C$5, 'ICS-217'!F127&lt;'Radio Config'!$D$5, 'Radio Config'!$F$5="y"), 'ICS-217'!F127, IF(AND('ICS-217'!F127&gt;'Radio Config'!$C$6, 'ICS-217'!F127&lt;'Radio Config'!$D$6, 'Radio Config'!$F$6="y"), 'ICS-217'!F127, IF(AND('ICS-217'!F127&gt;'Radio Config'!$C$7, 'ICS-217'!F127&lt;'Radio Config'!$D$7, 'Radio Config'!$F$7="y"), 'ICS-217'!F127, IF(AND('ICS-217'!F127&gt;'Radio Config'!$C$8, 'ICS-217'!F127&lt;'Radio Config'!$D$8, 'Radio Config'!$F$8="y"), 'ICS-217'!F127, ""))))))))</f>
        <v/>
      </c>
      <c r="D118" t="str">
        <f>IF(C118&lt;&gt;"", IF('ICS-217'!$F127='ICS-217'!$I127, "", IF('ICS-217'!$F127&gt;'ICS-217'!$I127, "-", IF('ICS-217'!$F127&lt;'ICS-217'!$I127, "+", "error"))), "")</f>
        <v/>
      </c>
      <c r="E118" s="111" t="str">
        <f>IF('ICS-217'!L127&lt;&gt;"FM","", IF(AND('ICS-217'!F127&gt;'Radio Config'!$C$2, 'ICS-217'!F127&lt;'Radio Config'!$D$2, 'Radio Config'!$F$2="y"), ABS('ICS-217'!F127-'ICS-217'!I127), IF(AND('ICS-217'!F127&gt;'Radio Config'!$C$3, 'ICS-217'!F127&lt;'Radio Config'!$D$3, 'Radio Config'!$F$3="y"), ABS('ICS-217'!F127-'ICS-217'!I127), IF(AND('ICS-217'!F127&gt;'Radio Config'!$C$4, 'ICS-217'!F127&lt;'Radio Config'!$D$4, 'Radio Config'!$F$4="y"), ABS('ICS-217'!F127-'ICS-217'!I127), IF(AND('ICS-217'!F127&gt;'Radio Config'!$C$5, 'ICS-217'!F127&lt;'Radio Config'!$D$5, 'Radio Config'!$F$5="y"), ABS('ICS-217'!F127-'ICS-217'!I127), IF(AND('ICS-217'!F127&gt;'Radio Config'!$C$6, 'ICS-217'!F127&lt;'Radio Config'!$D$6, 'Radio Config'!$F$6="y"), ABS('ICS-217'!F127-'ICS-217'!I127), IF(AND('ICS-217'!F127&gt;'Radio Config'!$C$7, 'ICS-217'!F127&lt;'Radio Config'!$D$7, 'Radio Config'!$F$7="y"), ABS('ICS-217'!F127-'ICS-217'!I127), IF(AND('ICS-217'!F127&gt;'Radio Config'!$C$8, 'ICS-217'!F127&lt;'Radio Config'!$D$8, 'Radio Config'!$F$8="y"), ABS('ICS-217'!F127-'ICS-217'!I127), ""))))))))</f>
        <v/>
      </c>
      <c r="F118" t="str">
        <f>IF(C118&lt;&gt;"", IF(AND('ICS-217'!H127&lt;&gt;"", 'ICS-217'!K127&lt;&gt;""), "TSQL", IF('ICS-217'!K127&lt;&gt;"", "Tone", "")), "")</f>
        <v/>
      </c>
      <c r="G118" s="112" t="str">
        <f>IF(C118&lt;&gt;"", IF('ICS-217'!K127&lt;&gt;"", 'ICS-217'!K127, 88.5) , "")</f>
        <v/>
      </c>
      <c r="H118" s="100" t="str">
        <f>IF(C118&lt;&gt;"", IF('ICS-217'!K127&lt;&gt;"", 'ICS-217'!K127, G118) , "")</f>
        <v/>
      </c>
      <c r="I118" t="str">
        <f t="shared" si="1"/>
        <v/>
      </c>
      <c r="J118" t="str">
        <f t="shared" si="2"/>
        <v/>
      </c>
      <c r="K118" t="str">
        <f>IF(C118&lt;&gt;"", IF(AND('ICS-217'!G127="W",'ICS-217'!L127="FM"), "FM", IF(AND('ICS-217'!G127="N",'ICS-217'!L127="FM"), "NFM", "")), "")</f>
        <v/>
      </c>
    </row>
    <row r="119">
      <c r="A119" t="str">
        <f t="shared" si="3"/>
        <v/>
      </c>
      <c r="B119" s="31" t="str">
        <f>IF(C119&lt;&gt;"", 'ICS-217'!D128 , "")</f>
        <v/>
      </c>
      <c r="C119" s="110" t="str">
        <f>IF('ICS-217'!L128&lt;&gt;"FM","", IF(AND('ICS-217'!F128&gt;'Radio Config'!$C$2, 'ICS-217'!F128&lt;'Radio Config'!$D$2, 'Radio Config'!$F$2="y"), 'ICS-217'!F128, IF(AND('ICS-217'!F128&gt;'Radio Config'!$C$3, 'ICS-217'!F128&lt;'Radio Config'!$D$3, 'Radio Config'!$F$3="y"), 'ICS-217'!F128, IF(AND('ICS-217'!F128&gt;'Radio Config'!$C$4, 'ICS-217'!F128&lt;'Radio Config'!$D$4, 'Radio Config'!$F$4="y"), 'ICS-217'!F128, IF(AND('ICS-217'!F128&gt;'Radio Config'!$C$5, 'ICS-217'!F128&lt;'Radio Config'!$D$5, 'Radio Config'!$F$5="y"), 'ICS-217'!F128, IF(AND('ICS-217'!F128&gt;'Radio Config'!$C$6, 'ICS-217'!F128&lt;'Radio Config'!$D$6, 'Radio Config'!$F$6="y"), 'ICS-217'!F128, IF(AND('ICS-217'!F128&gt;'Radio Config'!$C$7, 'ICS-217'!F128&lt;'Radio Config'!$D$7, 'Radio Config'!$F$7="y"), 'ICS-217'!F128, IF(AND('ICS-217'!F128&gt;'Radio Config'!$C$8, 'ICS-217'!F128&lt;'Radio Config'!$D$8, 'Radio Config'!$F$8="y"), 'ICS-217'!F128, ""))))))))</f>
        <v/>
      </c>
      <c r="D119" t="str">
        <f>IF(C119&lt;&gt;"", IF('ICS-217'!$F128='ICS-217'!$I128, "", IF('ICS-217'!$F128&gt;'ICS-217'!$I128, "-", IF('ICS-217'!$F128&lt;'ICS-217'!$I128, "+", "error"))), "")</f>
        <v/>
      </c>
      <c r="E119" s="111" t="str">
        <f>IF('ICS-217'!L128&lt;&gt;"FM","", IF(AND('ICS-217'!F128&gt;'Radio Config'!$C$2, 'ICS-217'!F128&lt;'Radio Config'!$D$2, 'Radio Config'!$F$2="y"), ABS('ICS-217'!F128-'ICS-217'!I128), IF(AND('ICS-217'!F128&gt;'Radio Config'!$C$3, 'ICS-217'!F128&lt;'Radio Config'!$D$3, 'Radio Config'!$F$3="y"), ABS('ICS-217'!F128-'ICS-217'!I128), IF(AND('ICS-217'!F128&gt;'Radio Config'!$C$4, 'ICS-217'!F128&lt;'Radio Config'!$D$4, 'Radio Config'!$F$4="y"), ABS('ICS-217'!F128-'ICS-217'!I128), IF(AND('ICS-217'!F128&gt;'Radio Config'!$C$5, 'ICS-217'!F128&lt;'Radio Config'!$D$5, 'Radio Config'!$F$5="y"), ABS('ICS-217'!F128-'ICS-217'!I128), IF(AND('ICS-217'!F128&gt;'Radio Config'!$C$6, 'ICS-217'!F128&lt;'Radio Config'!$D$6, 'Radio Config'!$F$6="y"), ABS('ICS-217'!F128-'ICS-217'!I128), IF(AND('ICS-217'!F128&gt;'Radio Config'!$C$7, 'ICS-217'!F128&lt;'Radio Config'!$D$7, 'Radio Config'!$F$7="y"), ABS('ICS-217'!F128-'ICS-217'!I128), IF(AND('ICS-217'!F128&gt;'Radio Config'!$C$8, 'ICS-217'!F128&lt;'Radio Config'!$D$8, 'Radio Config'!$F$8="y"), ABS('ICS-217'!F128-'ICS-217'!I128), ""))))))))</f>
        <v/>
      </c>
      <c r="F119" t="str">
        <f>IF(C119&lt;&gt;"", IF(AND('ICS-217'!H128&lt;&gt;"", 'ICS-217'!K128&lt;&gt;""), "TSQL", IF('ICS-217'!K128&lt;&gt;"", "Tone", "")), "")</f>
        <v/>
      </c>
      <c r="G119" s="112" t="str">
        <f>IF(C119&lt;&gt;"", IF('ICS-217'!K128&lt;&gt;"", 'ICS-217'!K128, 88.5) , "")</f>
        <v/>
      </c>
      <c r="H119" s="100" t="str">
        <f>IF(C119&lt;&gt;"", IF('ICS-217'!K128&lt;&gt;"", 'ICS-217'!K128, G119) , "")</f>
        <v/>
      </c>
      <c r="I119" t="str">
        <f t="shared" si="1"/>
        <v/>
      </c>
      <c r="J119" t="str">
        <f t="shared" si="2"/>
        <v/>
      </c>
      <c r="K119" t="str">
        <f>IF(C119&lt;&gt;"", IF(AND('ICS-217'!G128="W",'ICS-217'!L128="FM"), "FM", IF(AND('ICS-217'!G128="N",'ICS-217'!L128="FM"), "NFM", "")), "")</f>
        <v/>
      </c>
    </row>
    <row r="120">
      <c r="A120" t="str">
        <f t="shared" si="3"/>
        <v/>
      </c>
      <c r="B120" s="31" t="str">
        <f>IF(C120&lt;&gt;"", 'ICS-217'!D129 , "")</f>
        <v/>
      </c>
      <c r="C120" s="110" t="str">
        <f>IF('ICS-217'!L129&lt;&gt;"FM","", IF(AND('ICS-217'!F129&gt;'Radio Config'!$C$2, 'ICS-217'!F129&lt;'Radio Config'!$D$2, 'Radio Config'!$F$2="y"), 'ICS-217'!F129, IF(AND('ICS-217'!F129&gt;'Radio Config'!$C$3, 'ICS-217'!F129&lt;'Radio Config'!$D$3, 'Radio Config'!$F$3="y"), 'ICS-217'!F129, IF(AND('ICS-217'!F129&gt;'Radio Config'!$C$4, 'ICS-217'!F129&lt;'Radio Config'!$D$4, 'Radio Config'!$F$4="y"), 'ICS-217'!F129, IF(AND('ICS-217'!F129&gt;'Radio Config'!$C$5, 'ICS-217'!F129&lt;'Radio Config'!$D$5, 'Radio Config'!$F$5="y"), 'ICS-217'!F129, IF(AND('ICS-217'!F129&gt;'Radio Config'!$C$6, 'ICS-217'!F129&lt;'Radio Config'!$D$6, 'Radio Config'!$F$6="y"), 'ICS-217'!F129, IF(AND('ICS-217'!F129&gt;'Radio Config'!$C$7, 'ICS-217'!F129&lt;'Radio Config'!$D$7, 'Radio Config'!$F$7="y"), 'ICS-217'!F129, IF(AND('ICS-217'!F129&gt;'Radio Config'!$C$8, 'ICS-217'!F129&lt;'Radio Config'!$D$8, 'Radio Config'!$F$8="y"), 'ICS-217'!F129, ""))))))))</f>
        <v/>
      </c>
      <c r="D120" t="str">
        <f>IF(C120&lt;&gt;"", IF('ICS-217'!$F129='ICS-217'!$I129, "", IF('ICS-217'!$F129&gt;'ICS-217'!$I129, "-", IF('ICS-217'!$F129&lt;'ICS-217'!$I129, "+", "error"))), "")</f>
        <v/>
      </c>
      <c r="E120" s="111" t="str">
        <f>IF('ICS-217'!L129&lt;&gt;"FM","", IF(AND('ICS-217'!F129&gt;'Radio Config'!$C$2, 'ICS-217'!F129&lt;'Radio Config'!$D$2, 'Radio Config'!$F$2="y"), ABS('ICS-217'!F129-'ICS-217'!I129), IF(AND('ICS-217'!F129&gt;'Radio Config'!$C$3, 'ICS-217'!F129&lt;'Radio Config'!$D$3, 'Radio Config'!$F$3="y"), ABS('ICS-217'!F129-'ICS-217'!I129), IF(AND('ICS-217'!F129&gt;'Radio Config'!$C$4, 'ICS-217'!F129&lt;'Radio Config'!$D$4, 'Radio Config'!$F$4="y"), ABS('ICS-217'!F129-'ICS-217'!I129), IF(AND('ICS-217'!F129&gt;'Radio Config'!$C$5, 'ICS-217'!F129&lt;'Radio Config'!$D$5, 'Radio Config'!$F$5="y"), ABS('ICS-217'!F129-'ICS-217'!I129), IF(AND('ICS-217'!F129&gt;'Radio Config'!$C$6, 'ICS-217'!F129&lt;'Radio Config'!$D$6, 'Radio Config'!$F$6="y"), ABS('ICS-217'!F129-'ICS-217'!I129), IF(AND('ICS-217'!F129&gt;'Radio Config'!$C$7, 'ICS-217'!F129&lt;'Radio Config'!$D$7, 'Radio Config'!$F$7="y"), ABS('ICS-217'!F129-'ICS-217'!I129), IF(AND('ICS-217'!F129&gt;'Radio Config'!$C$8, 'ICS-217'!F129&lt;'Radio Config'!$D$8, 'Radio Config'!$F$8="y"), ABS('ICS-217'!F129-'ICS-217'!I129), ""))))))))</f>
        <v/>
      </c>
      <c r="F120" t="str">
        <f>IF(C120&lt;&gt;"", IF(AND('ICS-217'!H129&lt;&gt;"", 'ICS-217'!K129&lt;&gt;""), "TSQL", IF('ICS-217'!K129&lt;&gt;"", "Tone", "")), "")</f>
        <v/>
      </c>
      <c r="G120" s="112" t="str">
        <f>IF(C120&lt;&gt;"", IF('ICS-217'!K129&lt;&gt;"", 'ICS-217'!K129, 88.5) , "")</f>
        <v/>
      </c>
      <c r="H120" s="100" t="str">
        <f>IF(C120&lt;&gt;"", IF('ICS-217'!K129&lt;&gt;"", 'ICS-217'!K129, G120) , "")</f>
        <v/>
      </c>
      <c r="I120" t="str">
        <f t="shared" si="1"/>
        <v/>
      </c>
      <c r="J120" t="str">
        <f t="shared" si="2"/>
        <v/>
      </c>
      <c r="K120" t="str">
        <f>IF(C120&lt;&gt;"", IF(AND('ICS-217'!G129="W",'ICS-217'!L129="FM"), "FM", IF(AND('ICS-217'!G129="N",'ICS-217'!L129="FM"), "NFM", "")), "")</f>
        <v/>
      </c>
    </row>
    <row r="121">
      <c r="A121" t="str">
        <f t="shared" si="3"/>
        <v/>
      </c>
      <c r="B121" s="31" t="str">
        <f>IF(C121&lt;&gt;"", 'ICS-217'!D130 , "")</f>
        <v/>
      </c>
      <c r="C121" s="110" t="str">
        <f>IF('ICS-217'!L130&lt;&gt;"FM","", IF(AND('ICS-217'!F130&gt;'Radio Config'!$C$2, 'ICS-217'!F130&lt;'Radio Config'!$D$2, 'Radio Config'!$F$2="y"), 'ICS-217'!F130, IF(AND('ICS-217'!F130&gt;'Radio Config'!$C$3, 'ICS-217'!F130&lt;'Radio Config'!$D$3, 'Radio Config'!$F$3="y"), 'ICS-217'!F130, IF(AND('ICS-217'!F130&gt;'Radio Config'!$C$4, 'ICS-217'!F130&lt;'Radio Config'!$D$4, 'Radio Config'!$F$4="y"), 'ICS-217'!F130, IF(AND('ICS-217'!F130&gt;'Radio Config'!$C$5, 'ICS-217'!F130&lt;'Radio Config'!$D$5, 'Radio Config'!$F$5="y"), 'ICS-217'!F130, IF(AND('ICS-217'!F130&gt;'Radio Config'!$C$6, 'ICS-217'!F130&lt;'Radio Config'!$D$6, 'Radio Config'!$F$6="y"), 'ICS-217'!F130, IF(AND('ICS-217'!F130&gt;'Radio Config'!$C$7, 'ICS-217'!F130&lt;'Radio Config'!$D$7, 'Radio Config'!$F$7="y"), 'ICS-217'!F130, IF(AND('ICS-217'!F130&gt;'Radio Config'!$C$8, 'ICS-217'!F130&lt;'Radio Config'!$D$8, 'Radio Config'!$F$8="y"), 'ICS-217'!F130, ""))))))))</f>
        <v/>
      </c>
      <c r="D121" t="str">
        <f>IF(C121&lt;&gt;"", IF('ICS-217'!$F130='ICS-217'!$I130, "", IF('ICS-217'!$F130&gt;'ICS-217'!$I130, "-", IF('ICS-217'!$F130&lt;'ICS-217'!$I130, "+", "error"))), "")</f>
        <v/>
      </c>
      <c r="E121" s="111" t="str">
        <f>IF('ICS-217'!L130&lt;&gt;"FM","", IF(AND('ICS-217'!F130&gt;'Radio Config'!$C$2, 'ICS-217'!F130&lt;'Radio Config'!$D$2, 'Radio Config'!$F$2="y"), ABS('ICS-217'!F130-'ICS-217'!I130), IF(AND('ICS-217'!F130&gt;'Radio Config'!$C$3, 'ICS-217'!F130&lt;'Radio Config'!$D$3, 'Radio Config'!$F$3="y"), ABS('ICS-217'!F130-'ICS-217'!I130), IF(AND('ICS-217'!F130&gt;'Radio Config'!$C$4, 'ICS-217'!F130&lt;'Radio Config'!$D$4, 'Radio Config'!$F$4="y"), ABS('ICS-217'!F130-'ICS-217'!I130), IF(AND('ICS-217'!F130&gt;'Radio Config'!$C$5, 'ICS-217'!F130&lt;'Radio Config'!$D$5, 'Radio Config'!$F$5="y"), ABS('ICS-217'!F130-'ICS-217'!I130), IF(AND('ICS-217'!F130&gt;'Radio Config'!$C$6, 'ICS-217'!F130&lt;'Radio Config'!$D$6, 'Radio Config'!$F$6="y"), ABS('ICS-217'!F130-'ICS-217'!I130), IF(AND('ICS-217'!F130&gt;'Radio Config'!$C$7, 'ICS-217'!F130&lt;'Radio Config'!$D$7, 'Radio Config'!$F$7="y"), ABS('ICS-217'!F130-'ICS-217'!I130), IF(AND('ICS-217'!F130&gt;'Radio Config'!$C$8, 'ICS-217'!F130&lt;'Radio Config'!$D$8, 'Radio Config'!$F$8="y"), ABS('ICS-217'!F130-'ICS-217'!I130), ""))))))))</f>
        <v/>
      </c>
      <c r="F121" t="str">
        <f>IF(C121&lt;&gt;"", IF(AND('ICS-217'!H130&lt;&gt;"", 'ICS-217'!K130&lt;&gt;""), "TSQL", IF('ICS-217'!K130&lt;&gt;"", "Tone", "")), "")</f>
        <v/>
      </c>
      <c r="G121" s="112" t="str">
        <f>IF(C121&lt;&gt;"", IF('ICS-217'!K130&lt;&gt;"", 'ICS-217'!K130, 88.5) , "")</f>
        <v/>
      </c>
      <c r="H121" s="100" t="str">
        <f>IF(C121&lt;&gt;"", IF('ICS-217'!K130&lt;&gt;"", 'ICS-217'!K130, G121) , "")</f>
        <v/>
      </c>
      <c r="I121" t="str">
        <f t="shared" si="1"/>
        <v/>
      </c>
      <c r="J121" t="str">
        <f t="shared" si="2"/>
        <v/>
      </c>
      <c r="K121" t="str">
        <f>IF(C121&lt;&gt;"", IF(AND('ICS-217'!G130="W",'ICS-217'!L130="FM"), "FM", IF(AND('ICS-217'!G130="N",'ICS-217'!L130="FM"), "NFM", "")), "")</f>
        <v/>
      </c>
    </row>
    <row r="122">
      <c r="A122" t="str">
        <f t="shared" si="3"/>
        <v/>
      </c>
      <c r="B122" s="31" t="str">
        <f>IF(C122&lt;&gt;"", 'ICS-217'!D131 , "")</f>
        <v/>
      </c>
      <c r="C122" s="110" t="str">
        <f>IF('ICS-217'!L131&lt;&gt;"FM","", IF(AND('ICS-217'!F131&gt;'Radio Config'!$C$2, 'ICS-217'!F131&lt;'Radio Config'!$D$2, 'Radio Config'!$F$2="y"), 'ICS-217'!F131, IF(AND('ICS-217'!F131&gt;'Radio Config'!$C$3, 'ICS-217'!F131&lt;'Radio Config'!$D$3, 'Radio Config'!$F$3="y"), 'ICS-217'!F131, IF(AND('ICS-217'!F131&gt;'Radio Config'!$C$4, 'ICS-217'!F131&lt;'Radio Config'!$D$4, 'Radio Config'!$F$4="y"), 'ICS-217'!F131, IF(AND('ICS-217'!F131&gt;'Radio Config'!$C$5, 'ICS-217'!F131&lt;'Radio Config'!$D$5, 'Radio Config'!$F$5="y"), 'ICS-217'!F131, IF(AND('ICS-217'!F131&gt;'Radio Config'!$C$6, 'ICS-217'!F131&lt;'Radio Config'!$D$6, 'Radio Config'!$F$6="y"), 'ICS-217'!F131, IF(AND('ICS-217'!F131&gt;'Radio Config'!$C$7, 'ICS-217'!F131&lt;'Radio Config'!$D$7, 'Radio Config'!$F$7="y"), 'ICS-217'!F131, IF(AND('ICS-217'!F131&gt;'Radio Config'!$C$8, 'ICS-217'!F131&lt;'Radio Config'!$D$8, 'Radio Config'!$F$8="y"), 'ICS-217'!F131, ""))))))))</f>
        <v/>
      </c>
      <c r="D122" t="str">
        <f>IF(C122&lt;&gt;"", IF('ICS-217'!$F131='ICS-217'!$I131, "", IF('ICS-217'!$F131&gt;'ICS-217'!$I131, "-", IF('ICS-217'!$F131&lt;'ICS-217'!$I131, "+", "error"))), "")</f>
        <v/>
      </c>
      <c r="E122" s="111" t="str">
        <f>IF('ICS-217'!L131&lt;&gt;"FM","", IF(AND('ICS-217'!F131&gt;'Radio Config'!$C$2, 'ICS-217'!F131&lt;'Radio Config'!$D$2, 'Radio Config'!$F$2="y"), ABS('ICS-217'!F131-'ICS-217'!I131), IF(AND('ICS-217'!F131&gt;'Radio Config'!$C$3, 'ICS-217'!F131&lt;'Radio Config'!$D$3, 'Radio Config'!$F$3="y"), ABS('ICS-217'!F131-'ICS-217'!I131), IF(AND('ICS-217'!F131&gt;'Radio Config'!$C$4, 'ICS-217'!F131&lt;'Radio Config'!$D$4, 'Radio Config'!$F$4="y"), ABS('ICS-217'!F131-'ICS-217'!I131), IF(AND('ICS-217'!F131&gt;'Radio Config'!$C$5, 'ICS-217'!F131&lt;'Radio Config'!$D$5, 'Radio Config'!$F$5="y"), ABS('ICS-217'!F131-'ICS-217'!I131), IF(AND('ICS-217'!F131&gt;'Radio Config'!$C$6, 'ICS-217'!F131&lt;'Radio Config'!$D$6, 'Radio Config'!$F$6="y"), ABS('ICS-217'!F131-'ICS-217'!I131), IF(AND('ICS-217'!F131&gt;'Radio Config'!$C$7, 'ICS-217'!F131&lt;'Radio Config'!$D$7, 'Radio Config'!$F$7="y"), ABS('ICS-217'!F131-'ICS-217'!I131), IF(AND('ICS-217'!F131&gt;'Radio Config'!$C$8, 'ICS-217'!F131&lt;'Radio Config'!$D$8, 'Radio Config'!$F$8="y"), ABS('ICS-217'!F131-'ICS-217'!I131), ""))))))))</f>
        <v/>
      </c>
      <c r="F122" t="str">
        <f>IF(C122&lt;&gt;"", IF(AND('ICS-217'!H131&lt;&gt;"", 'ICS-217'!K131&lt;&gt;""), "TSQL", IF('ICS-217'!K131&lt;&gt;"", "Tone", "")), "")</f>
        <v/>
      </c>
      <c r="G122" s="112" t="str">
        <f>IF(C122&lt;&gt;"", IF('ICS-217'!K131&lt;&gt;"", 'ICS-217'!K131, 88.5) , "")</f>
        <v/>
      </c>
      <c r="H122" s="100" t="str">
        <f>IF(C122&lt;&gt;"", IF('ICS-217'!K131&lt;&gt;"", 'ICS-217'!K131, G122) , "")</f>
        <v/>
      </c>
      <c r="I122" t="str">
        <f t="shared" si="1"/>
        <v/>
      </c>
      <c r="J122" t="str">
        <f t="shared" si="2"/>
        <v/>
      </c>
      <c r="K122" t="str">
        <f>IF(C122&lt;&gt;"", IF(AND('ICS-217'!G131="W",'ICS-217'!L131="FM"), "FM", IF(AND('ICS-217'!G131="N",'ICS-217'!L131="FM"), "NFM", "")), "")</f>
        <v/>
      </c>
    </row>
    <row r="123">
      <c r="A123" t="str">
        <f t="shared" si="3"/>
        <v/>
      </c>
      <c r="B123" s="31" t="str">
        <f>IF(C123&lt;&gt;"", 'ICS-217'!D132 , "")</f>
        <v/>
      </c>
      <c r="C123" s="110" t="str">
        <f>IF('ICS-217'!L132&lt;&gt;"FM","", IF(AND('ICS-217'!F132&gt;'Radio Config'!$C$2, 'ICS-217'!F132&lt;'Radio Config'!$D$2, 'Radio Config'!$F$2="y"), 'ICS-217'!F132, IF(AND('ICS-217'!F132&gt;'Radio Config'!$C$3, 'ICS-217'!F132&lt;'Radio Config'!$D$3, 'Radio Config'!$F$3="y"), 'ICS-217'!F132, IF(AND('ICS-217'!F132&gt;'Radio Config'!$C$4, 'ICS-217'!F132&lt;'Radio Config'!$D$4, 'Radio Config'!$F$4="y"), 'ICS-217'!F132, IF(AND('ICS-217'!F132&gt;'Radio Config'!$C$5, 'ICS-217'!F132&lt;'Radio Config'!$D$5, 'Radio Config'!$F$5="y"), 'ICS-217'!F132, IF(AND('ICS-217'!F132&gt;'Radio Config'!$C$6, 'ICS-217'!F132&lt;'Radio Config'!$D$6, 'Radio Config'!$F$6="y"), 'ICS-217'!F132, IF(AND('ICS-217'!F132&gt;'Radio Config'!$C$7, 'ICS-217'!F132&lt;'Radio Config'!$D$7, 'Radio Config'!$F$7="y"), 'ICS-217'!F132, IF(AND('ICS-217'!F132&gt;'Radio Config'!$C$8, 'ICS-217'!F132&lt;'Radio Config'!$D$8, 'Radio Config'!$F$8="y"), 'ICS-217'!F132, ""))))))))</f>
        <v/>
      </c>
      <c r="D123" t="str">
        <f>IF(C123&lt;&gt;"", IF('ICS-217'!$F132='ICS-217'!$I132, "", IF('ICS-217'!$F132&gt;'ICS-217'!$I132, "-", IF('ICS-217'!$F132&lt;'ICS-217'!$I132, "+", "error"))), "")</f>
        <v/>
      </c>
      <c r="E123" s="111" t="str">
        <f>IF('ICS-217'!L132&lt;&gt;"FM","", IF(AND('ICS-217'!F132&gt;'Radio Config'!$C$2, 'ICS-217'!F132&lt;'Radio Config'!$D$2, 'Radio Config'!$F$2="y"), ABS('ICS-217'!F132-'ICS-217'!I132), IF(AND('ICS-217'!F132&gt;'Radio Config'!$C$3, 'ICS-217'!F132&lt;'Radio Config'!$D$3, 'Radio Config'!$F$3="y"), ABS('ICS-217'!F132-'ICS-217'!I132), IF(AND('ICS-217'!F132&gt;'Radio Config'!$C$4, 'ICS-217'!F132&lt;'Radio Config'!$D$4, 'Radio Config'!$F$4="y"), ABS('ICS-217'!F132-'ICS-217'!I132), IF(AND('ICS-217'!F132&gt;'Radio Config'!$C$5, 'ICS-217'!F132&lt;'Radio Config'!$D$5, 'Radio Config'!$F$5="y"), ABS('ICS-217'!F132-'ICS-217'!I132), IF(AND('ICS-217'!F132&gt;'Radio Config'!$C$6, 'ICS-217'!F132&lt;'Radio Config'!$D$6, 'Radio Config'!$F$6="y"), ABS('ICS-217'!F132-'ICS-217'!I132), IF(AND('ICS-217'!F132&gt;'Radio Config'!$C$7, 'ICS-217'!F132&lt;'Radio Config'!$D$7, 'Radio Config'!$F$7="y"), ABS('ICS-217'!F132-'ICS-217'!I132), IF(AND('ICS-217'!F132&gt;'Radio Config'!$C$8, 'ICS-217'!F132&lt;'Radio Config'!$D$8, 'Radio Config'!$F$8="y"), ABS('ICS-217'!F132-'ICS-217'!I132), ""))))))))</f>
        <v/>
      </c>
      <c r="F123" t="str">
        <f>IF(C123&lt;&gt;"", IF(AND('ICS-217'!H132&lt;&gt;"", 'ICS-217'!K132&lt;&gt;""), "TSQL", IF('ICS-217'!K132&lt;&gt;"", "Tone", "")), "")</f>
        <v/>
      </c>
      <c r="G123" s="112" t="str">
        <f>IF(C123&lt;&gt;"", IF('ICS-217'!K132&lt;&gt;"", 'ICS-217'!K132, 88.5) , "")</f>
        <v/>
      </c>
      <c r="H123" s="100" t="str">
        <f>IF(C123&lt;&gt;"", IF('ICS-217'!K132&lt;&gt;"", 'ICS-217'!K132, G123) , "")</f>
        <v/>
      </c>
      <c r="I123" t="str">
        <f t="shared" si="1"/>
        <v/>
      </c>
      <c r="J123" t="str">
        <f t="shared" si="2"/>
        <v/>
      </c>
      <c r="K123" t="str">
        <f>IF(C123&lt;&gt;"", IF(AND('ICS-217'!G132="W",'ICS-217'!L132="FM"), "FM", IF(AND('ICS-217'!G132="N",'ICS-217'!L132="FM"), "NFM", "")), "")</f>
        <v/>
      </c>
    </row>
    <row r="124">
      <c r="A124" t="str">
        <f t="shared" si="3"/>
        <v/>
      </c>
      <c r="B124" s="31" t="str">
        <f>IF(C124&lt;&gt;"", 'ICS-217'!D133 , "")</f>
        <v/>
      </c>
      <c r="C124" s="110" t="str">
        <f>IF('ICS-217'!L133&lt;&gt;"FM","", IF(AND('ICS-217'!F133&gt;'Radio Config'!$C$2, 'ICS-217'!F133&lt;'Radio Config'!$D$2, 'Radio Config'!$F$2="y"), 'ICS-217'!F133, IF(AND('ICS-217'!F133&gt;'Radio Config'!$C$3, 'ICS-217'!F133&lt;'Radio Config'!$D$3, 'Radio Config'!$F$3="y"), 'ICS-217'!F133, IF(AND('ICS-217'!F133&gt;'Radio Config'!$C$4, 'ICS-217'!F133&lt;'Radio Config'!$D$4, 'Radio Config'!$F$4="y"), 'ICS-217'!F133, IF(AND('ICS-217'!F133&gt;'Radio Config'!$C$5, 'ICS-217'!F133&lt;'Radio Config'!$D$5, 'Radio Config'!$F$5="y"), 'ICS-217'!F133, IF(AND('ICS-217'!F133&gt;'Radio Config'!$C$6, 'ICS-217'!F133&lt;'Radio Config'!$D$6, 'Radio Config'!$F$6="y"), 'ICS-217'!F133, IF(AND('ICS-217'!F133&gt;'Radio Config'!$C$7, 'ICS-217'!F133&lt;'Radio Config'!$D$7, 'Radio Config'!$F$7="y"), 'ICS-217'!F133, IF(AND('ICS-217'!F133&gt;'Radio Config'!$C$8, 'ICS-217'!F133&lt;'Radio Config'!$D$8, 'Radio Config'!$F$8="y"), 'ICS-217'!F133, ""))))))))</f>
        <v/>
      </c>
      <c r="D124" t="str">
        <f>IF(C124&lt;&gt;"", IF('ICS-217'!$F133='ICS-217'!$I133, "", IF('ICS-217'!$F133&gt;'ICS-217'!$I133, "-", IF('ICS-217'!$F133&lt;'ICS-217'!$I133, "+", "error"))), "")</f>
        <v/>
      </c>
      <c r="E124" s="111" t="str">
        <f>IF('ICS-217'!L133&lt;&gt;"FM","", IF(AND('ICS-217'!F133&gt;'Radio Config'!$C$2, 'ICS-217'!F133&lt;'Radio Config'!$D$2, 'Radio Config'!$F$2="y"), ABS('ICS-217'!F133-'ICS-217'!I133), IF(AND('ICS-217'!F133&gt;'Radio Config'!$C$3, 'ICS-217'!F133&lt;'Radio Config'!$D$3, 'Radio Config'!$F$3="y"), ABS('ICS-217'!F133-'ICS-217'!I133), IF(AND('ICS-217'!F133&gt;'Radio Config'!$C$4, 'ICS-217'!F133&lt;'Radio Config'!$D$4, 'Radio Config'!$F$4="y"), ABS('ICS-217'!F133-'ICS-217'!I133), IF(AND('ICS-217'!F133&gt;'Radio Config'!$C$5, 'ICS-217'!F133&lt;'Radio Config'!$D$5, 'Radio Config'!$F$5="y"), ABS('ICS-217'!F133-'ICS-217'!I133), IF(AND('ICS-217'!F133&gt;'Radio Config'!$C$6, 'ICS-217'!F133&lt;'Radio Config'!$D$6, 'Radio Config'!$F$6="y"), ABS('ICS-217'!F133-'ICS-217'!I133), IF(AND('ICS-217'!F133&gt;'Radio Config'!$C$7, 'ICS-217'!F133&lt;'Radio Config'!$D$7, 'Radio Config'!$F$7="y"), ABS('ICS-217'!F133-'ICS-217'!I133), IF(AND('ICS-217'!F133&gt;'Radio Config'!$C$8, 'ICS-217'!F133&lt;'Radio Config'!$D$8, 'Radio Config'!$F$8="y"), ABS('ICS-217'!F133-'ICS-217'!I133), ""))))))))</f>
        <v/>
      </c>
      <c r="F124" t="str">
        <f>IF(C124&lt;&gt;"", IF(AND('ICS-217'!H133&lt;&gt;"", 'ICS-217'!K133&lt;&gt;""), "TSQL", IF('ICS-217'!K133&lt;&gt;"", "Tone", "")), "")</f>
        <v/>
      </c>
      <c r="G124" s="112" t="str">
        <f>IF(C124&lt;&gt;"", IF('ICS-217'!K133&lt;&gt;"", 'ICS-217'!K133, 88.5) , "")</f>
        <v/>
      </c>
      <c r="H124" s="100" t="str">
        <f>IF(C124&lt;&gt;"", IF('ICS-217'!K133&lt;&gt;"", 'ICS-217'!K133, G124) , "")</f>
        <v/>
      </c>
      <c r="I124" t="str">
        <f t="shared" si="1"/>
        <v/>
      </c>
      <c r="J124" t="str">
        <f t="shared" si="2"/>
        <v/>
      </c>
      <c r="K124" t="str">
        <f>IF(C124&lt;&gt;"", IF(AND('ICS-217'!G133="W",'ICS-217'!L133="FM"), "FM", IF(AND('ICS-217'!G133="N",'ICS-217'!L133="FM"), "NFM", "")), "")</f>
        <v/>
      </c>
    </row>
    <row r="125">
      <c r="A125" t="str">
        <f t="shared" si="3"/>
        <v/>
      </c>
      <c r="B125" s="31" t="str">
        <f>IF(C125&lt;&gt;"", 'ICS-217'!D134 , "")</f>
        <v/>
      </c>
      <c r="C125" s="110" t="str">
        <f>IF('ICS-217'!L134&lt;&gt;"FM","", IF(AND('ICS-217'!F134&gt;'Radio Config'!$C$2, 'ICS-217'!F134&lt;'Radio Config'!$D$2, 'Radio Config'!$F$2="y"), 'ICS-217'!F134, IF(AND('ICS-217'!F134&gt;'Radio Config'!$C$3, 'ICS-217'!F134&lt;'Radio Config'!$D$3, 'Radio Config'!$F$3="y"), 'ICS-217'!F134, IF(AND('ICS-217'!F134&gt;'Radio Config'!$C$4, 'ICS-217'!F134&lt;'Radio Config'!$D$4, 'Radio Config'!$F$4="y"), 'ICS-217'!F134, IF(AND('ICS-217'!F134&gt;'Radio Config'!$C$5, 'ICS-217'!F134&lt;'Radio Config'!$D$5, 'Radio Config'!$F$5="y"), 'ICS-217'!F134, IF(AND('ICS-217'!F134&gt;'Radio Config'!$C$6, 'ICS-217'!F134&lt;'Radio Config'!$D$6, 'Radio Config'!$F$6="y"), 'ICS-217'!F134, IF(AND('ICS-217'!F134&gt;'Radio Config'!$C$7, 'ICS-217'!F134&lt;'Radio Config'!$D$7, 'Radio Config'!$F$7="y"), 'ICS-217'!F134, IF(AND('ICS-217'!F134&gt;'Radio Config'!$C$8, 'ICS-217'!F134&lt;'Radio Config'!$D$8, 'Radio Config'!$F$8="y"), 'ICS-217'!F134, ""))))))))</f>
        <v/>
      </c>
      <c r="D125" t="str">
        <f>IF(C125&lt;&gt;"", IF('ICS-217'!$F134='ICS-217'!$I134, "", IF('ICS-217'!$F134&gt;'ICS-217'!$I134, "-", IF('ICS-217'!$F134&lt;'ICS-217'!$I134, "+", "error"))), "")</f>
        <v/>
      </c>
      <c r="E125" s="111" t="str">
        <f>IF('ICS-217'!L134&lt;&gt;"FM","", IF(AND('ICS-217'!F134&gt;'Radio Config'!$C$2, 'ICS-217'!F134&lt;'Radio Config'!$D$2, 'Radio Config'!$F$2="y"), ABS('ICS-217'!F134-'ICS-217'!I134), IF(AND('ICS-217'!F134&gt;'Radio Config'!$C$3, 'ICS-217'!F134&lt;'Radio Config'!$D$3, 'Radio Config'!$F$3="y"), ABS('ICS-217'!F134-'ICS-217'!I134), IF(AND('ICS-217'!F134&gt;'Radio Config'!$C$4, 'ICS-217'!F134&lt;'Radio Config'!$D$4, 'Radio Config'!$F$4="y"), ABS('ICS-217'!F134-'ICS-217'!I134), IF(AND('ICS-217'!F134&gt;'Radio Config'!$C$5, 'ICS-217'!F134&lt;'Radio Config'!$D$5, 'Radio Config'!$F$5="y"), ABS('ICS-217'!F134-'ICS-217'!I134), IF(AND('ICS-217'!F134&gt;'Radio Config'!$C$6, 'ICS-217'!F134&lt;'Radio Config'!$D$6, 'Radio Config'!$F$6="y"), ABS('ICS-217'!F134-'ICS-217'!I134), IF(AND('ICS-217'!F134&gt;'Radio Config'!$C$7, 'ICS-217'!F134&lt;'Radio Config'!$D$7, 'Radio Config'!$F$7="y"), ABS('ICS-217'!F134-'ICS-217'!I134), IF(AND('ICS-217'!F134&gt;'Radio Config'!$C$8, 'ICS-217'!F134&lt;'Radio Config'!$D$8, 'Radio Config'!$F$8="y"), ABS('ICS-217'!F134-'ICS-217'!I134), ""))))))))</f>
        <v/>
      </c>
      <c r="F125" t="str">
        <f>IF(C125&lt;&gt;"", IF(AND('ICS-217'!H134&lt;&gt;"", 'ICS-217'!K134&lt;&gt;""), "TSQL", IF('ICS-217'!K134&lt;&gt;"", "Tone", "")), "")</f>
        <v/>
      </c>
      <c r="G125" s="112" t="str">
        <f>IF(C125&lt;&gt;"", IF('ICS-217'!K134&lt;&gt;"", 'ICS-217'!K134, 88.5) , "")</f>
        <v/>
      </c>
      <c r="H125" s="100" t="str">
        <f>IF(C125&lt;&gt;"", IF('ICS-217'!K134&lt;&gt;"", 'ICS-217'!K134, G125) , "")</f>
        <v/>
      </c>
      <c r="I125" t="str">
        <f t="shared" si="1"/>
        <v/>
      </c>
      <c r="J125" t="str">
        <f t="shared" si="2"/>
        <v/>
      </c>
      <c r="K125" t="str">
        <f>IF(C125&lt;&gt;"", IF(AND('ICS-217'!G134="W",'ICS-217'!L134="FM"), "FM", IF(AND('ICS-217'!G134="N",'ICS-217'!L134="FM"), "NFM", "")), "")</f>
        <v/>
      </c>
    </row>
    <row r="126">
      <c r="A126" t="str">
        <f t="shared" si="3"/>
        <v/>
      </c>
      <c r="B126" s="31" t="str">
        <f>IF(C126&lt;&gt;"", 'ICS-217'!D135 , "")</f>
        <v/>
      </c>
      <c r="C126" s="110" t="str">
        <f>IF('ICS-217'!L135&lt;&gt;"FM","", IF(AND('ICS-217'!F135&gt;'Radio Config'!$C$2, 'ICS-217'!F135&lt;'Radio Config'!$D$2, 'Radio Config'!$F$2="y"), 'ICS-217'!F135, IF(AND('ICS-217'!F135&gt;'Radio Config'!$C$3, 'ICS-217'!F135&lt;'Radio Config'!$D$3, 'Radio Config'!$F$3="y"), 'ICS-217'!F135, IF(AND('ICS-217'!F135&gt;'Radio Config'!$C$4, 'ICS-217'!F135&lt;'Radio Config'!$D$4, 'Radio Config'!$F$4="y"), 'ICS-217'!F135, IF(AND('ICS-217'!F135&gt;'Radio Config'!$C$5, 'ICS-217'!F135&lt;'Radio Config'!$D$5, 'Radio Config'!$F$5="y"), 'ICS-217'!F135, IF(AND('ICS-217'!F135&gt;'Radio Config'!$C$6, 'ICS-217'!F135&lt;'Radio Config'!$D$6, 'Radio Config'!$F$6="y"), 'ICS-217'!F135, IF(AND('ICS-217'!F135&gt;'Radio Config'!$C$7, 'ICS-217'!F135&lt;'Radio Config'!$D$7, 'Radio Config'!$F$7="y"), 'ICS-217'!F135, IF(AND('ICS-217'!F135&gt;'Radio Config'!$C$8, 'ICS-217'!F135&lt;'Radio Config'!$D$8, 'Radio Config'!$F$8="y"), 'ICS-217'!F135, ""))))))))</f>
        <v/>
      </c>
      <c r="D126" t="str">
        <f>IF(C126&lt;&gt;"", IF('ICS-217'!$F135='ICS-217'!$I135, "", IF('ICS-217'!$F135&gt;'ICS-217'!$I135, "-", IF('ICS-217'!$F135&lt;'ICS-217'!$I135, "+", "error"))), "")</f>
        <v/>
      </c>
      <c r="E126" s="111" t="str">
        <f>IF('ICS-217'!L135&lt;&gt;"FM","", IF(AND('ICS-217'!F135&gt;'Radio Config'!$C$2, 'ICS-217'!F135&lt;'Radio Config'!$D$2, 'Radio Config'!$F$2="y"), ABS('ICS-217'!F135-'ICS-217'!I135), IF(AND('ICS-217'!F135&gt;'Radio Config'!$C$3, 'ICS-217'!F135&lt;'Radio Config'!$D$3, 'Radio Config'!$F$3="y"), ABS('ICS-217'!F135-'ICS-217'!I135), IF(AND('ICS-217'!F135&gt;'Radio Config'!$C$4, 'ICS-217'!F135&lt;'Radio Config'!$D$4, 'Radio Config'!$F$4="y"), ABS('ICS-217'!F135-'ICS-217'!I135), IF(AND('ICS-217'!F135&gt;'Radio Config'!$C$5, 'ICS-217'!F135&lt;'Radio Config'!$D$5, 'Radio Config'!$F$5="y"), ABS('ICS-217'!F135-'ICS-217'!I135), IF(AND('ICS-217'!F135&gt;'Radio Config'!$C$6, 'ICS-217'!F135&lt;'Radio Config'!$D$6, 'Radio Config'!$F$6="y"), ABS('ICS-217'!F135-'ICS-217'!I135), IF(AND('ICS-217'!F135&gt;'Radio Config'!$C$7, 'ICS-217'!F135&lt;'Radio Config'!$D$7, 'Radio Config'!$F$7="y"), ABS('ICS-217'!F135-'ICS-217'!I135), IF(AND('ICS-217'!F135&gt;'Radio Config'!$C$8, 'ICS-217'!F135&lt;'Radio Config'!$D$8, 'Radio Config'!$F$8="y"), ABS('ICS-217'!F135-'ICS-217'!I135), ""))))))))</f>
        <v/>
      </c>
      <c r="F126" t="str">
        <f>IF(C126&lt;&gt;"", IF(AND('ICS-217'!H135&lt;&gt;"", 'ICS-217'!K135&lt;&gt;""), "TSQL", IF('ICS-217'!K135&lt;&gt;"", "Tone", "")), "")</f>
        <v/>
      </c>
      <c r="G126" s="112" t="str">
        <f>IF(C126&lt;&gt;"", IF('ICS-217'!K135&lt;&gt;"", 'ICS-217'!K135, 88.5) , "")</f>
        <v/>
      </c>
      <c r="H126" s="100" t="str">
        <f>IF(C126&lt;&gt;"", IF('ICS-217'!K135&lt;&gt;"", 'ICS-217'!K135, G126) , "")</f>
        <v/>
      </c>
      <c r="I126" t="str">
        <f t="shared" si="1"/>
        <v/>
      </c>
      <c r="J126" t="str">
        <f t="shared" si="2"/>
        <v/>
      </c>
      <c r="K126" t="str">
        <f>IF(C126&lt;&gt;"", IF(AND('ICS-217'!G135="W",'ICS-217'!L135="FM"), "FM", IF(AND('ICS-217'!G135="N",'ICS-217'!L135="FM"), "NFM", "")), "")</f>
        <v/>
      </c>
    </row>
    <row r="127">
      <c r="A127" t="str">
        <f t="shared" si="3"/>
        <v/>
      </c>
      <c r="B127" s="31" t="str">
        <f>IF(C127&lt;&gt;"", 'ICS-217'!D136 , "")</f>
        <v/>
      </c>
      <c r="C127" s="110" t="str">
        <f>IF('ICS-217'!L136&lt;&gt;"FM","", IF(AND('ICS-217'!F136&gt;'Radio Config'!$C$2, 'ICS-217'!F136&lt;'Radio Config'!$D$2, 'Radio Config'!$F$2="y"), 'ICS-217'!F136, IF(AND('ICS-217'!F136&gt;'Radio Config'!$C$3, 'ICS-217'!F136&lt;'Radio Config'!$D$3, 'Radio Config'!$F$3="y"), 'ICS-217'!F136, IF(AND('ICS-217'!F136&gt;'Radio Config'!$C$4, 'ICS-217'!F136&lt;'Radio Config'!$D$4, 'Radio Config'!$F$4="y"), 'ICS-217'!F136, IF(AND('ICS-217'!F136&gt;'Radio Config'!$C$5, 'ICS-217'!F136&lt;'Radio Config'!$D$5, 'Radio Config'!$F$5="y"), 'ICS-217'!F136, IF(AND('ICS-217'!F136&gt;'Radio Config'!$C$6, 'ICS-217'!F136&lt;'Radio Config'!$D$6, 'Radio Config'!$F$6="y"), 'ICS-217'!F136, IF(AND('ICS-217'!F136&gt;'Radio Config'!$C$7, 'ICS-217'!F136&lt;'Radio Config'!$D$7, 'Radio Config'!$F$7="y"), 'ICS-217'!F136, IF(AND('ICS-217'!F136&gt;'Radio Config'!$C$8, 'ICS-217'!F136&lt;'Radio Config'!$D$8, 'Radio Config'!$F$8="y"), 'ICS-217'!F136, ""))))))))</f>
        <v/>
      </c>
      <c r="D127" t="str">
        <f>IF(C127&lt;&gt;"", IF('ICS-217'!$F136='ICS-217'!$I136, "", IF('ICS-217'!$F136&gt;'ICS-217'!$I136, "-", IF('ICS-217'!$F136&lt;'ICS-217'!$I136, "+", "error"))), "")</f>
        <v/>
      </c>
      <c r="E127" s="111" t="str">
        <f>IF('ICS-217'!L136&lt;&gt;"FM","", IF(AND('ICS-217'!F136&gt;'Radio Config'!$C$2, 'ICS-217'!F136&lt;'Radio Config'!$D$2, 'Radio Config'!$F$2="y"), ABS('ICS-217'!F136-'ICS-217'!I136), IF(AND('ICS-217'!F136&gt;'Radio Config'!$C$3, 'ICS-217'!F136&lt;'Radio Config'!$D$3, 'Radio Config'!$F$3="y"), ABS('ICS-217'!F136-'ICS-217'!I136), IF(AND('ICS-217'!F136&gt;'Radio Config'!$C$4, 'ICS-217'!F136&lt;'Radio Config'!$D$4, 'Radio Config'!$F$4="y"), ABS('ICS-217'!F136-'ICS-217'!I136), IF(AND('ICS-217'!F136&gt;'Radio Config'!$C$5, 'ICS-217'!F136&lt;'Radio Config'!$D$5, 'Radio Config'!$F$5="y"), ABS('ICS-217'!F136-'ICS-217'!I136), IF(AND('ICS-217'!F136&gt;'Radio Config'!$C$6, 'ICS-217'!F136&lt;'Radio Config'!$D$6, 'Radio Config'!$F$6="y"), ABS('ICS-217'!F136-'ICS-217'!I136), IF(AND('ICS-217'!F136&gt;'Radio Config'!$C$7, 'ICS-217'!F136&lt;'Radio Config'!$D$7, 'Radio Config'!$F$7="y"), ABS('ICS-217'!F136-'ICS-217'!I136), IF(AND('ICS-217'!F136&gt;'Radio Config'!$C$8, 'ICS-217'!F136&lt;'Radio Config'!$D$8, 'Radio Config'!$F$8="y"), ABS('ICS-217'!F136-'ICS-217'!I136), ""))))))))</f>
        <v/>
      </c>
      <c r="F127" t="str">
        <f>IF(C127&lt;&gt;"", IF(AND('ICS-217'!H136&lt;&gt;"", 'ICS-217'!K136&lt;&gt;""), "TSQL", IF('ICS-217'!K136&lt;&gt;"", "Tone", "")), "")</f>
        <v/>
      </c>
      <c r="G127" s="112" t="str">
        <f>IF(C127&lt;&gt;"", IF('ICS-217'!K136&lt;&gt;"", 'ICS-217'!K136, 88.5) , "")</f>
        <v/>
      </c>
      <c r="H127" s="100" t="str">
        <f>IF(C127&lt;&gt;"", IF('ICS-217'!K136&lt;&gt;"", 'ICS-217'!K136, G127) , "")</f>
        <v/>
      </c>
      <c r="I127" t="str">
        <f t="shared" si="1"/>
        <v/>
      </c>
      <c r="J127" t="str">
        <f t="shared" si="2"/>
        <v/>
      </c>
      <c r="K127" t="str">
        <f>IF(C127&lt;&gt;"", IF(AND('ICS-217'!G136="W",'ICS-217'!L136="FM"), "FM", IF(AND('ICS-217'!G136="N",'ICS-217'!L136="FM"), "NFM", "")), "")</f>
        <v/>
      </c>
    </row>
    <row r="128">
      <c r="A128">
        <f t="shared" si="3"/>
        <v>38</v>
      </c>
      <c r="B128" s="31" t="str">
        <f>IF(C128&lt;&gt;"", 'ICS-217'!D137 , "")</f>
        <v>85C</v>
      </c>
      <c r="C128" s="110">
        <f>IF('ICS-217'!L137&lt;&gt;"FM","", IF(AND('ICS-217'!F137&gt;'Radio Config'!$C$2, 'ICS-217'!F137&lt;'Radio Config'!$D$2, 'Radio Config'!$F$2="y"), 'ICS-217'!F137, IF(AND('ICS-217'!F137&gt;'Radio Config'!$C$3, 'ICS-217'!F137&lt;'Radio Config'!$D$3, 'Radio Config'!$F$3="y"), 'ICS-217'!F137, IF(AND('ICS-217'!F137&gt;'Radio Config'!$C$4, 'ICS-217'!F137&lt;'Radio Config'!$D$4, 'Radio Config'!$F$4="y"), 'ICS-217'!F137, IF(AND('ICS-217'!F137&gt;'Radio Config'!$C$5, 'ICS-217'!F137&lt;'Radio Config'!$D$5, 'Radio Config'!$F$5="y"), 'ICS-217'!F137, IF(AND('ICS-217'!F137&gt;'Radio Config'!$C$6, 'ICS-217'!F137&lt;'Radio Config'!$D$6, 'Radio Config'!$F$6="y"), 'ICS-217'!F137, IF(AND('ICS-217'!F137&gt;'Radio Config'!$C$7, 'ICS-217'!F137&lt;'Radio Config'!$D$7, 'Radio Config'!$F$7="y"), 'ICS-217'!F137, IF(AND('ICS-217'!F137&gt;'Radio Config'!$C$8, 'ICS-217'!F137&lt;'Radio Config'!$D$8, 'Radio Config'!$F$8="y"), 'ICS-217'!F137, ""))))))))</f>
        <v>443.175</v>
      </c>
      <c r="D128" t="str">
        <f>IF(C128&lt;&gt;"", IF('ICS-217'!$F137='ICS-217'!$I137, "", IF('ICS-217'!$F137&gt;'ICS-217'!$I137, "-", IF('ICS-217'!$F137&lt;'ICS-217'!$I137, "+", "error"))), "")</f>
        <v>+</v>
      </c>
      <c r="E128" s="111">
        <f>IF('ICS-217'!L137&lt;&gt;"FM","", IF(AND('ICS-217'!F137&gt;'Radio Config'!$C$2, 'ICS-217'!F137&lt;'Radio Config'!$D$2, 'Radio Config'!$F$2="y"), ABS('ICS-217'!F137-'ICS-217'!I137), IF(AND('ICS-217'!F137&gt;'Radio Config'!$C$3, 'ICS-217'!F137&lt;'Radio Config'!$D$3, 'Radio Config'!$F$3="y"), ABS('ICS-217'!F137-'ICS-217'!I137), IF(AND('ICS-217'!F137&gt;'Radio Config'!$C$4, 'ICS-217'!F137&lt;'Radio Config'!$D$4, 'Radio Config'!$F$4="y"), ABS('ICS-217'!F137-'ICS-217'!I137), IF(AND('ICS-217'!F137&gt;'Radio Config'!$C$5, 'ICS-217'!F137&lt;'Radio Config'!$D$5, 'Radio Config'!$F$5="y"), ABS('ICS-217'!F137-'ICS-217'!I137), IF(AND('ICS-217'!F137&gt;'Radio Config'!$C$6, 'ICS-217'!F137&lt;'Radio Config'!$D$6, 'Radio Config'!$F$6="y"), ABS('ICS-217'!F137-'ICS-217'!I137), IF(AND('ICS-217'!F137&gt;'Radio Config'!$C$7, 'ICS-217'!F137&lt;'Radio Config'!$D$7, 'Radio Config'!$F$7="y"), ABS('ICS-217'!F137-'ICS-217'!I137), IF(AND('ICS-217'!F137&gt;'Radio Config'!$C$8, 'ICS-217'!F137&lt;'Radio Config'!$D$8, 'Radio Config'!$F$8="y"), ABS('ICS-217'!F137-'ICS-217'!I137), ""))))))))</f>
        <v>5</v>
      </c>
      <c r="F128" t="str">
        <f>IF(C128&lt;&gt;"", IF(AND('ICS-217'!H137&lt;&gt;"", 'ICS-217'!K137&lt;&gt;""), "TSQL", IF('ICS-217'!K137&lt;&gt;"", "Tone", "")), "")</f>
        <v/>
      </c>
      <c r="G128" s="112">
        <f>IF(C128&lt;&gt;"", IF('ICS-217'!K137&lt;&gt;"", 'ICS-217'!K137, 88.5) , "")</f>
        <v>88.5</v>
      </c>
      <c r="H128" s="112">
        <f>IF(C128&lt;&gt;"", IF('ICS-217'!K137&lt;&gt;"", 'ICS-217'!K137, G128) , "")</f>
        <v>88.5</v>
      </c>
      <c r="I128" t="str">
        <f t="shared" si="1"/>
        <v>023</v>
      </c>
      <c r="J128" t="str">
        <f t="shared" si="2"/>
        <v>NN</v>
      </c>
      <c r="K128" t="str">
        <f>IF(C128&lt;&gt;"", IF(AND('ICS-217'!G137="W",'ICS-217'!L137="FM"), "FM", IF(AND('ICS-217'!G137="N",'ICS-217'!L137="FM"), "NFM", "")), "")</f>
        <v>FM</v>
      </c>
    </row>
    <row r="129">
      <c r="A129" t="str">
        <f t="shared" si="3"/>
        <v/>
      </c>
      <c r="B129" s="31" t="str">
        <f>IF(C129&lt;&gt;"", 'ICS-217'!D139 , "")</f>
        <v/>
      </c>
      <c r="C129" s="110" t="str">
        <f>IF('ICS-217'!L139&lt;&gt;"FM","", IF(AND('ICS-217'!F139&gt;'Radio Config'!$C$2, 'ICS-217'!F139&lt;'Radio Config'!$D$2, 'Radio Config'!$F$2="y"), 'ICS-217'!F139, IF(AND('ICS-217'!F139&gt;'Radio Config'!$C$3, 'ICS-217'!F139&lt;'Radio Config'!$D$3, 'Radio Config'!$F$3="y"), 'ICS-217'!F139, IF(AND('ICS-217'!F139&gt;'Radio Config'!$C$4, 'ICS-217'!F139&lt;'Radio Config'!$D$4, 'Radio Config'!$F$4="y"), 'ICS-217'!F139, IF(AND('ICS-217'!F139&gt;'Radio Config'!$C$5, 'ICS-217'!F139&lt;'Radio Config'!$D$5, 'Radio Config'!$F$5="y"), 'ICS-217'!F139, IF(AND('ICS-217'!F139&gt;'Radio Config'!$C$6, 'ICS-217'!F139&lt;'Radio Config'!$D$6, 'Radio Config'!$F$6="y"), 'ICS-217'!F139, IF(AND('ICS-217'!F139&gt;'Radio Config'!$C$7, 'ICS-217'!F139&lt;'Radio Config'!$D$7, 'Radio Config'!$F$7="y"), 'ICS-217'!F139, IF(AND('ICS-217'!F139&gt;'Radio Config'!$C$8, 'ICS-217'!F139&lt;'Radio Config'!$D$8, 'Radio Config'!$F$8="y"), 'ICS-217'!F139, ""))))))))</f>
        <v/>
      </c>
      <c r="D129" t="str">
        <f>IF(C129&lt;&gt;"", IF('ICS-217'!$F139='ICS-217'!$I139, "", IF('ICS-217'!$F139&gt;'ICS-217'!$I139, "-", IF('ICS-217'!$F139&lt;'ICS-217'!$I139, "+", "error"))), "")</f>
        <v/>
      </c>
      <c r="E129" s="111" t="str">
        <f>IF('ICS-217'!L139&lt;&gt;"FM","", IF(AND('ICS-217'!F139&gt;'Radio Config'!$C$2, 'ICS-217'!F139&lt;'Radio Config'!$D$2, 'Radio Config'!$F$2="y"), ABS('ICS-217'!F139-'ICS-217'!I139), IF(AND('ICS-217'!F139&gt;'Radio Config'!$C$3, 'ICS-217'!F139&lt;'Radio Config'!$D$3, 'Radio Config'!$F$3="y"), ABS('ICS-217'!F139-'ICS-217'!I139), IF(AND('ICS-217'!F139&gt;'Radio Config'!$C$4, 'ICS-217'!F139&lt;'Radio Config'!$D$4, 'Radio Config'!$F$4="y"), ABS('ICS-217'!F139-'ICS-217'!I139), IF(AND('ICS-217'!F139&gt;'Radio Config'!$C$5, 'ICS-217'!F139&lt;'Radio Config'!$D$5, 'Radio Config'!$F$5="y"), ABS('ICS-217'!F139-'ICS-217'!I139), IF(AND('ICS-217'!F139&gt;'Radio Config'!$C$6, 'ICS-217'!F139&lt;'Radio Config'!$D$6, 'Radio Config'!$F$6="y"), ABS('ICS-217'!F139-'ICS-217'!I139), IF(AND('ICS-217'!F139&gt;'Radio Config'!$C$7, 'ICS-217'!F139&lt;'Radio Config'!$D$7, 'Radio Config'!$F$7="y"), ABS('ICS-217'!F139-'ICS-217'!I139), IF(AND('ICS-217'!F139&gt;'Radio Config'!$C$8, 'ICS-217'!F139&lt;'Radio Config'!$D$8, 'Radio Config'!$F$8="y"), ABS('ICS-217'!F139-'ICS-217'!I139), ""))))))))</f>
        <v/>
      </c>
      <c r="F129" t="str">
        <f>IF(C129&lt;&gt;"", IF(AND('ICS-217'!H139&lt;&gt;"", 'ICS-217'!K139&lt;&gt;""), "TSQL", IF('ICS-217'!K139&lt;&gt;"", "Tone", "")), "")</f>
        <v/>
      </c>
      <c r="G129" s="112" t="str">
        <f>IF(C129&lt;&gt;"", IF('ICS-217'!K139&lt;&gt;"", 'ICS-217'!K139, 88.5) , "")</f>
        <v/>
      </c>
      <c r="H129" s="100" t="str">
        <f>IF(C129&lt;&gt;"", IF('ICS-217'!K139&lt;&gt;"", 'ICS-217'!K139, G129) , "")</f>
        <v/>
      </c>
      <c r="I129" t="str">
        <f t="shared" si="1"/>
        <v/>
      </c>
      <c r="J129" t="str">
        <f t="shared" si="2"/>
        <v/>
      </c>
      <c r="K129" t="str">
        <f>IF(C129&lt;&gt;"", IF(AND('ICS-217'!G139="W",'ICS-217'!L139="FM"), "FM", IF(AND('ICS-217'!G139="N",'ICS-217'!L139="FM"), "NFM", "")), "")</f>
        <v/>
      </c>
    </row>
    <row r="130">
      <c r="A130" t="str">
        <f t="shared" si="3"/>
        <v/>
      </c>
      <c r="B130" s="31" t="str">
        <f>IF(C130&lt;&gt;"", 'ICS-217'!D140 , "")</f>
        <v/>
      </c>
      <c r="C130" s="110" t="str">
        <f>IF('ICS-217'!L140&lt;&gt;"FM","", IF(AND('ICS-217'!F140&gt;'Radio Config'!$C$2, 'ICS-217'!F140&lt;'Radio Config'!$D$2, 'Radio Config'!$F$2="y"), 'ICS-217'!F140, IF(AND('ICS-217'!F140&gt;'Radio Config'!$C$3, 'ICS-217'!F140&lt;'Radio Config'!$D$3, 'Radio Config'!$F$3="y"), 'ICS-217'!F140, IF(AND('ICS-217'!F140&gt;'Radio Config'!$C$4, 'ICS-217'!F140&lt;'Radio Config'!$D$4, 'Radio Config'!$F$4="y"), 'ICS-217'!F140, IF(AND('ICS-217'!F140&gt;'Radio Config'!$C$5, 'ICS-217'!F140&lt;'Radio Config'!$D$5, 'Radio Config'!$F$5="y"), 'ICS-217'!F140, IF(AND('ICS-217'!F140&gt;'Radio Config'!$C$6, 'ICS-217'!F140&lt;'Radio Config'!$D$6, 'Radio Config'!$F$6="y"), 'ICS-217'!F140, IF(AND('ICS-217'!F140&gt;'Radio Config'!$C$7, 'ICS-217'!F140&lt;'Radio Config'!$D$7, 'Radio Config'!$F$7="y"), 'ICS-217'!F140, IF(AND('ICS-217'!F140&gt;'Radio Config'!$C$8, 'ICS-217'!F140&lt;'Radio Config'!$D$8, 'Radio Config'!$F$8="y"), 'ICS-217'!F140, ""))))))))</f>
        <v/>
      </c>
      <c r="D130" t="str">
        <f>IF(C130&lt;&gt;"", IF('ICS-217'!$F140='ICS-217'!$I140, "", IF('ICS-217'!$F140&gt;'ICS-217'!$I140, "-", IF('ICS-217'!$F140&lt;'ICS-217'!$I140, "+", "error"))), "")</f>
        <v/>
      </c>
      <c r="E130" s="111" t="str">
        <f>IF('ICS-217'!L140&lt;&gt;"FM","", IF(AND('ICS-217'!F140&gt;'Radio Config'!$C$2, 'ICS-217'!F140&lt;'Radio Config'!$D$2, 'Radio Config'!$F$2="y"), ABS('ICS-217'!F140-'ICS-217'!I140), IF(AND('ICS-217'!F140&gt;'Radio Config'!$C$3, 'ICS-217'!F140&lt;'Radio Config'!$D$3, 'Radio Config'!$F$3="y"), ABS('ICS-217'!F140-'ICS-217'!I140), IF(AND('ICS-217'!F140&gt;'Radio Config'!$C$4, 'ICS-217'!F140&lt;'Radio Config'!$D$4, 'Radio Config'!$F$4="y"), ABS('ICS-217'!F140-'ICS-217'!I140), IF(AND('ICS-217'!F140&gt;'Radio Config'!$C$5, 'ICS-217'!F140&lt;'Radio Config'!$D$5, 'Radio Config'!$F$5="y"), ABS('ICS-217'!F140-'ICS-217'!I140), IF(AND('ICS-217'!F140&gt;'Radio Config'!$C$6, 'ICS-217'!F140&lt;'Radio Config'!$D$6, 'Radio Config'!$F$6="y"), ABS('ICS-217'!F140-'ICS-217'!I140), IF(AND('ICS-217'!F140&gt;'Radio Config'!$C$7, 'ICS-217'!F140&lt;'Radio Config'!$D$7, 'Radio Config'!$F$7="y"), ABS('ICS-217'!F140-'ICS-217'!I140), IF(AND('ICS-217'!F140&gt;'Radio Config'!$C$8, 'ICS-217'!F140&lt;'Radio Config'!$D$8, 'Radio Config'!$F$8="y"), ABS('ICS-217'!F140-'ICS-217'!I140), ""))))))))</f>
        <v/>
      </c>
      <c r="F130" t="str">
        <f>IF(C130&lt;&gt;"", IF(AND('ICS-217'!H140&lt;&gt;"", 'ICS-217'!K140&lt;&gt;""), "TSQL", IF('ICS-217'!K140&lt;&gt;"", "Tone", "")), "")</f>
        <v/>
      </c>
      <c r="G130" s="112" t="str">
        <f>IF(C130&lt;&gt;"", IF('ICS-217'!K140&lt;&gt;"", 'ICS-217'!K140, 88.5) , "")</f>
        <v/>
      </c>
      <c r="H130" s="100" t="str">
        <f>IF(C130&lt;&gt;"", IF('ICS-217'!K140&lt;&gt;"", 'ICS-217'!K140, G130) , "")</f>
        <v/>
      </c>
      <c r="I130" t="str">
        <f t="shared" si="1"/>
        <v/>
      </c>
      <c r="J130" t="str">
        <f t="shared" si="2"/>
        <v/>
      </c>
      <c r="K130" t="str">
        <f>IF(C130&lt;&gt;"", IF(AND('ICS-217'!G140="W",'ICS-217'!L140="FM"), "FM", IF(AND('ICS-217'!G140="N",'ICS-217'!L140="FM"), "NFM", "")), "")</f>
        <v/>
      </c>
    </row>
    <row r="131">
      <c r="A131">
        <f t="shared" si="3"/>
        <v>39</v>
      </c>
      <c r="B131" s="31" t="str">
        <f>IF(C131&lt;&gt;"", 'ICS-217'!D141 , "")</f>
        <v>87B</v>
      </c>
      <c r="C131" s="110">
        <f>IF('ICS-217'!L141&lt;&gt;"FM","", IF(AND('ICS-217'!F141&gt;'Radio Config'!$C$2, 'ICS-217'!F141&lt;'Radio Config'!$D$2, 'Radio Config'!$F$2="y"), 'ICS-217'!F141, IF(AND('ICS-217'!F141&gt;'Radio Config'!$C$3, 'ICS-217'!F141&lt;'Radio Config'!$D$3, 'Radio Config'!$F$3="y"), 'ICS-217'!F141, IF(AND('ICS-217'!F141&gt;'Radio Config'!$C$4, 'ICS-217'!F141&lt;'Radio Config'!$D$4, 'Radio Config'!$F$4="y"), 'ICS-217'!F141, IF(AND('ICS-217'!F141&gt;'Radio Config'!$C$5, 'ICS-217'!F141&lt;'Radio Config'!$D$5, 'Radio Config'!$F$5="y"), 'ICS-217'!F141, IF(AND('ICS-217'!F141&gt;'Radio Config'!$C$6, 'ICS-217'!F141&lt;'Radio Config'!$D$6, 'Radio Config'!$F$6="y"), 'ICS-217'!F141, IF(AND('ICS-217'!F141&gt;'Radio Config'!$C$7, 'ICS-217'!F141&lt;'Radio Config'!$D$7, 'Radio Config'!$F$7="y"), 'ICS-217'!F141, IF(AND('ICS-217'!F141&gt;'Radio Config'!$C$8, 'ICS-217'!F141&lt;'Radio Config'!$D$8, 'Radio Config'!$F$8="y"), 'ICS-217'!F141, ""))))))))</f>
        <v>443.5125</v>
      </c>
      <c r="D131" t="str">
        <f>IF(C131&lt;&gt;"", IF('ICS-217'!$F141='ICS-217'!$I141, "", IF('ICS-217'!$F141&gt;'ICS-217'!$I141, "-", IF('ICS-217'!$F141&lt;'ICS-217'!$I141, "+", "error"))), "")</f>
        <v>+</v>
      </c>
      <c r="E131" s="111">
        <f>IF('ICS-217'!L141&lt;&gt;"FM","", IF(AND('ICS-217'!F141&gt;'Radio Config'!$C$2, 'ICS-217'!F141&lt;'Radio Config'!$D$2, 'Radio Config'!$F$2="y"), ABS('ICS-217'!F141-'ICS-217'!I141), IF(AND('ICS-217'!F141&gt;'Radio Config'!$C$3, 'ICS-217'!F141&lt;'Radio Config'!$D$3, 'Radio Config'!$F$3="y"), ABS('ICS-217'!F141-'ICS-217'!I141), IF(AND('ICS-217'!F141&gt;'Radio Config'!$C$4, 'ICS-217'!F141&lt;'Radio Config'!$D$4, 'Radio Config'!$F$4="y"), ABS('ICS-217'!F141-'ICS-217'!I141), IF(AND('ICS-217'!F141&gt;'Radio Config'!$C$5, 'ICS-217'!F141&lt;'Radio Config'!$D$5, 'Radio Config'!$F$5="y"), ABS('ICS-217'!F141-'ICS-217'!I141), IF(AND('ICS-217'!F141&gt;'Radio Config'!$C$6, 'ICS-217'!F141&lt;'Radio Config'!$D$6, 'Radio Config'!$F$6="y"), ABS('ICS-217'!F141-'ICS-217'!I141), IF(AND('ICS-217'!F141&gt;'Radio Config'!$C$7, 'ICS-217'!F141&lt;'Radio Config'!$D$7, 'Radio Config'!$F$7="y"), ABS('ICS-217'!F141-'ICS-217'!I141), IF(AND('ICS-217'!F141&gt;'Radio Config'!$C$8, 'ICS-217'!F141&lt;'Radio Config'!$D$8, 'Radio Config'!$F$8="y"), ABS('ICS-217'!F141-'ICS-217'!I141), ""))))))))</f>
        <v>5</v>
      </c>
      <c r="F131" t="str">
        <f>IF(C131&lt;&gt;"", IF(AND('ICS-217'!H141&lt;&gt;"", 'ICS-217'!K141&lt;&gt;""), "TSQL", IF('ICS-217'!K141&lt;&gt;"", "Tone", "")), "")</f>
        <v>Tone</v>
      </c>
      <c r="G131" s="112">
        <f>IF(C131&lt;&gt;"", IF('ICS-217'!K141&lt;&gt;"", 'ICS-217'!K141, 88.5) , "")</f>
        <v>103.5</v>
      </c>
      <c r="H131" s="112">
        <f>IF(C131&lt;&gt;"", IF('ICS-217'!K141&lt;&gt;"", 'ICS-217'!K141, G131) , "")</f>
        <v>103.5</v>
      </c>
      <c r="I131" t="str">
        <f t="shared" si="1"/>
        <v>023</v>
      </c>
      <c r="J131" t="str">
        <f t="shared" si="2"/>
        <v>NN</v>
      </c>
      <c r="K131" t="str">
        <f>IF(C131&lt;&gt;"", IF(AND('ICS-217'!G141="W",'ICS-217'!L141="FM"), "FM", IF(AND('ICS-217'!G141="N",'ICS-217'!L141="FM"), "NFM", "")), "")</f>
        <v>FM</v>
      </c>
    </row>
    <row r="132">
      <c r="A132" t="str">
        <f t="shared" si="3"/>
        <v/>
      </c>
      <c r="B132" s="31" t="str">
        <f>IF(C132&lt;&gt;"", 'ICS-217'!D142 , "")</f>
        <v/>
      </c>
      <c r="C132" s="110" t="str">
        <f>IF('ICS-217'!L142&lt;&gt;"FM","", IF(AND('ICS-217'!F142&gt;'Radio Config'!$C$2, 'ICS-217'!F142&lt;'Radio Config'!$D$2, 'Radio Config'!$F$2="y"), 'ICS-217'!F142, IF(AND('ICS-217'!F142&gt;'Radio Config'!$C$3, 'ICS-217'!F142&lt;'Radio Config'!$D$3, 'Radio Config'!$F$3="y"), 'ICS-217'!F142, IF(AND('ICS-217'!F142&gt;'Radio Config'!$C$4, 'ICS-217'!F142&lt;'Radio Config'!$D$4, 'Radio Config'!$F$4="y"), 'ICS-217'!F142, IF(AND('ICS-217'!F142&gt;'Radio Config'!$C$5, 'ICS-217'!F142&lt;'Radio Config'!$D$5, 'Radio Config'!$F$5="y"), 'ICS-217'!F142, IF(AND('ICS-217'!F142&gt;'Radio Config'!$C$6, 'ICS-217'!F142&lt;'Radio Config'!$D$6, 'Radio Config'!$F$6="y"), 'ICS-217'!F142, IF(AND('ICS-217'!F142&gt;'Radio Config'!$C$7, 'ICS-217'!F142&lt;'Radio Config'!$D$7, 'Radio Config'!$F$7="y"), 'ICS-217'!F142, IF(AND('ICS-217'!F142&gt;'Radio Config'!$C$8, 'ICS-217'!F142&lt;'Radio Config'!$D$8, 'Radio Config'!$F$8="y"), 'ICS-217'!F142, ""))))))))</f>
        <v/>
      </c>
      <c r="D132" t="str">
        <f>IF(C132&lt;&gt;"", IF('ICS-217'!$F142='ICS-217'!$I142, "", IF('ICS-217'!$F142&gt;'ICS-217'!$I142, "-", IF('ICS-217'!$F142&lt;'ICS-217'!$I142, "+", "error"))), "")</f>
        <v/>
      </c>
      <c r="E132" s="111" t="str">
        <f>IF('ICS-217'!L142&lt;&gt;"FM","", IF(AND('ICS-217'!F142&gt;'Radio Config'!$C$2, 'ICS-217'!F142&lt;'Radio Config'!$D$2, 'Radio Config'!$F$2="y"), ABS('ICS-217'!F142-'ICS-217'!I142), IF(AND('ICS-217'!F142&gt;'Radio Config'!$C$3, 'ICS-217'!F142&lt;'Radio Config'!$D$3, 'Radio Config'!$F$3="y"), ABS('ICS-217'!F142-'ICS-217'!I142), IF(AND('ICS-217'!F142&gt;'Radio Config'!$C$4, 'ICS-217'!F142&lt;'Radio Config'!$D$4, 'Radio Config'!$F$4="y"), ABS('ICS-217'!F142-'ICS-217'!I142), IF(AND('ICS-217'!F142&gt;'Radio Config'!$C$5, 'ICS-217'!F142&lt;'Radio Config'!$D$5, 'Radio Config'!$F$5="y"), ABS('ICS-217'!F142-'ICS-217'!I142), IF(AND('ICS-217'!F142&gt;'Radio Config'!$C$6, 'ICS-217'!F142&lt;'Radio Config'!$D$6, 'Radio Config'!$F$6="y"), ABS('ICS-217'!F142-'ICS-217'!I142), IF(AND('ICS-217'!F142&gt;'Radio Config'!$C$7, 'ICS-217'!F142&lt;'Radio Config'!$D$7, 'Radio Config'!$F$7="y"), ABS('ICS-217'!F142-'ICS-217'!I142), IF(AND('ICS-217'!F142&gt;'Radio Config'!$C$8, 'ICS-217'!F142&lt;'Radio Config'!$D$8, 'Radio Config'!$F$8="y"), ABS('ICS-217'!F142-'ICS-217'!I142), ""))))))))</f>
        <v/>
      </c>
      <c r="F132" t="str">
        <f>IF(C132&lt;&gt;"", IF(AND('ICS-217'!H142&lt;&gt;"", 'ICS-217'!K142&lt;&gt;""), "TSQL", IF('ICS-217'!K142&lt;&gt;"", "Tone", "")), "")</f>
        <v/>
      </c>
      <c r="G132" s="112" t="str">
        <f>IF(C132&lt;&gt;"", IF('ICS-217'!K142&lt;&gt;"", 'ICS-217'!K142, 88.5) , "")</f>
        <v/>
      </c>
      <c r="H132" s="100" t="str">
        <f>IF(C132&lt;&gt;"", IF('ICS-217'!K142&lt;&gt;"", 'ICS-217'!K142, G132) , "")</f>
        <v/>
      </c>
      <c r="I132" t="str">
        <f t="shared" si="1"/>
        <v/>
      </c>
      <c r="J132" t="str">
        <f t="shared" si="2"/>
        <v/>
      </c>
      <c r="K132" t="str">
        <f>IF(C132&lt;&gt;"", IF(AND('ICS-217'!G142="W",'ICS-217'!L142="FM"), "FM", IF(AND('ICS-217'!G142="N",'ICS-217'!L142="FM"), "NFM", "")), "")</f>
        <v/>
      </c>
    </row>
    <row r="133">
      <c r="A133">
        <f t="shared" si="3"/>
        <v>40</v>
      </c>
      <c r="B133" s="31" t="str">
        <f>IF(C133&lt;&gt;"", 'ICS-217'!D143 , "")</f>
        <v>87D</v>
      </c>
      <c r="C133" s="110">
        <f>IF('ICS-217'!L143&lt;&gt;"FM","", IF(AND('ICS-217'!F143&gt;'Radio Config'!$C$2, 'ICS-217'!F143&lt;'Radio Config'!$D$2, 'Radio Config'!$F$2="y"), 'ICS-217'!F143, IF(AND('ICS-217'!F143&gt;'Radio Config'!$C$3, 'ICS-217'!F143&lt;'Radio Config'!$D$3, 'Radio Config'!$F$3="y"), 'ICS-217'!F143, IF(AND('ICS-217'!F143&gt;'Radio Config'!$C$4, 'ICS-217'!F143&lt;'Radio Config'!$D$4, 'Radio Config'!$F$4="y"), 'ICS-217'!F143, IF(AND('ICS-217'!F143&gt;'Radio Config'!$C$5, 'ICS-217'!F143&lt;'Radio Config'!$D$5, 'Radio Config'!$F$5="y"), 'ICS-217'!F143, IF(AND('ICS-217'!F143&gt;'Radio Config'!$C$6, 'ICS-217'!F143&lt;'Radio Config'!$D$6, 'Radio Config'!$F$6="y"), 'ICS-217'!F143, IF(AND('ICS-217'!F143&gt;'Radio Config'!$C$7, 'ICS-217'!F143&lt;'Radio Config'!$D$7, 'Radio Config'!$F$7="y"), 'ICS-217'!F143, IF(AND('ICS-217'!F143&gt;'Radio Config'!$C$8, 'ICS-217'!F143&lt;'Radio Config'!$D$8, 'Radio Config'!$F$8="y"), 'ICS-217'!F143, ""))))))))</f>
        <v>444.475</v>
      </c>
      <c r="D133" t="str">
        <f>IF(C133&lt;&gt;"", IF('ICS-217'!$F143='ICS-217'!$I143, "", IF('ICS-217'!$F143&gt;'ICS-217'!$I143, "-", IF('ICS-217'!$F143&lt;'ICS-217'!$I143, "+", "error"))), "")</f>
        <v>+</v>
      </c>
      <c r="E133" s="111">
        <f>IF('ICS-217'!L143&lt;&gt;"FM","", IF(AND('ICS-217'!F143&gt;'Radio Config'!$C$2, 'ICS-217'!F143&lt;'Radio Config'!$D$2, 'Radio Config'!$F$2="y"), ABS('ICS-217'!F143-'ICS-217'!I143), IF(AND('ICS-217'!F143&gt;'Radio Config'!$C$3, 'ICS-217'!F143&lt;'Radio Config'!$D$3, 'Radio Config'!$F$3="y"), ABS('ICS-217'!F143-'ICS-217'!I143), IF(AND('ICS-217'!F143&gt;'Radio Config'!$C$4, 'ICS-217'!F143&lt;'Radio Config'!$D$4, 'Radio Config'!$F$4="y"), ABS('ICS-217'!F143-'ICS-217'!I143), IF(AND('ICS-217'!F143&gt;'Radio Config'!$C$5, 'ICS-217'!F143&lt;'Radio Config'!$D$5, 'Radio Config'!$F$5="y"), ABS('ICS-217'!F143-'ICS-217'!I143), IF(AND('ICS-217'!F143&gt;'Radio Config'!$C$6, 'ICS-217'!F143&lt;'Radio Config'!$D$6, 'Radio Config'!$F$6="y"), ABS('ICS-217'!F143-'ICS-217'!I143), IF(AND('ICS-217'!F143&gt;'Radio Config'!$C$7, 'ICS-217'!F143&lt;'Radio Config'!$D$7, 'Radio Config'!$F$7="y"), ABS('ICS-217'!F143-'ICS-217'!I143), IF(AND('ICS-217'!F143&gt;'Radio Config'!$C$8, 'ICS-217'!F143&lt;'Radio Config'!$D$8, 'Radio Config'!$F$8="y"), ABS('ICS-217'!F143-'ICS-217'!I143), ""))))))))</f>
        <v>5</v>
      </c>
      <c r="F133" t="str">
        <f>IF(C133&lt;&gt;"", IF(AND('ICS-217'!H143&lt;&gt;"", 'ICS-217'!K143&lt;&gt;""), "TSQL", IF('ICS-217'!K143&lt;&gt;"", "Tone", "")), "")</f>
        <v>Tone</v>
      </c>
      <c r="G133" s="112">
        <f>IF(C133&lt;&gt;"", IF('ICS-217'!K143&lt;&gt;"", 'ICS-217'!K143, 88.5) , "")</f>
        <v>67</v>
      </c>
      <c r="H133" s="112">
        <f>IF(C133&lt;&gt;"", IF('ICS-217'!K143&lt;&gt;"", 'ICS-217'!K143, G133) , "")</f>
        <v>67</v>
      </c>
      <c r="I133" t="str">
        <f t="shared" si="1"/>
        <v>023</v>
      </c>
      <c r="J133" t="str">
        <f t="shared" si="2"/>
        <v>NN</v>
      </c>
      <c r="K133" t="str">
        <f>IF(C133&lt;&gt;"", IF(AND('ICS-217'!G143="W",'ICS-217'!L143="FM"), "FM", IF(AND('ICS-217'!G143="N",'ICS-217'!L143="FM"), "NFM", "")), "")</f>
        <v>FM</v>
      </c>
    </row>
    <row r="134">
      <c r="A134" t="str">
        <f t="shared" si="3"/>
        <v/>
      </c>
      <c r="B134" s="31" t="str">
        <f>IF(C134&lt;&gt;"", 'ICS-217'!D146 , "")</f>
        <v/>
      </c>
      <c r="C134" s="110" t="str">
        <f>IF('ICS-217'!L146&lt;&gt;"FM","", IF(AND('ICS-217'!F146&gt;'Radio Config'!$C$2, 'ICS-217'!F146&lt;'Radio Config'!$D$2, 'Radio Config'!$F$2="y"), 'ICS-217'!F146, IF(AND('ICS-217'!F146&gt;'Radio Config'!$C$3, 'ICS-217'!F146&lt;'Radio Config'!$D$3, 'Radio Config'!$F$3="y"), 'ICS-217'!F146, IF(AND('ICS-217'!F146&gt;'Radio Config'!$C$4, 'ICS-217'!F146&lt;'Radio Config'!$D$4, 'Radio Config'!$F$4="y"), 'ICS-217'!F146, IF(AND('ICS-217'!F146&gt;'Radio Config'!$C$5, 'ICS-217'!F146&lt;'Radio Config'!$D$5, 'Radio Config'!$F$5="y"), 'ICS-217'!F146, IF(AND('ICS-217'!F146&gt;'Radio Config'!$C$6, 'ICS-217'!F146&lt;'Radio Config'!$D$6, 'Radio Config'!$F$6="y"), 'ICS-217'!F146, IF(AND('ICS-217'!F146&gt;'Radio Config'!$C$7, 'ICS-217'!F146&lt;'Radio Config'!$D$7, 'Radio Config'!$F$7="y"), 'ICS-217'!F146, IF(AND('ICS-217'!F146&gt;'Radio Config'!$C$8, 'ICS-217'!F146&lt;'Radio Config'!$D$8, 'Radio Config'!$F$8="y"), 'ICS-217'!F146, ""))))))))</f>
        <v/>
      </c>
      <c r="D134" t="str">
        <f>IF(C134&lt;&gt;"", IF('ICS-217'!$F146='ICS-217'!$I146, "", IF('ICS-217'!$F146&gt;'ICS-217'!$I146, "-", IF('ICS-217'!$F146&lt;'ICS-217'!$I146, "+", "error"))), "")</f>
        <v/>
      </c>
      <c r="E134" s="111" t="str">
        <f>IF('ICS-217'!L146&lt;&gt;"FM","", IF(AND('ICS-217'!F146&gt;'Radio Config'!$C$2, 'ICS-217'!F146&lt;'Radio Config'!$D$2, 'Radio Config'!$F$2="y"), ABS('ICS-217'!F146-'ICS-217'!I146), IF(AND('ICS-217'!F146&gt;'Radio Config'!$C$3, 'ICS-217'!F146&lt;'Radio Config'!$D$3, 'Radio Config'!$F$3="y"), ABS('ICS-217'!F146-'ICS-217'!I146), IF(AND('ICS-217'!F146&gt;'Radio Config'!$C$4, 'ICS-217'!F146&lt;'Radio Config'!$D$4, 'Radio Config'!$F$4="y"), ABS('ICS-217'!F146-'ICS-217'!I146), IF(AND('ICS-217'!F146&gt;'Radio Config'!$C$5, 'ICS-217'!F146&lt;'Radio Config'!$D$5, 'Radio Config'!$F$5="y"), ABS('ICS-217'!F146-'ICS-217'!I146), IF(AND('ICS-217'!F146&gt;'Radio Config'!$C$6, 'ICS-217'!F146&lt;'Radio Config'!$D$6, 'Radio Config'!$F$6="y"), ABS('ICS-217'!F146-'ICS-217'!I146), IF(AND('ICS-217'!F146&gt;'Radio Config'!$C$7, 'ICS-217'!F146&lt;'Radio Config'!$D$7, 'Radio Config'!$F$7="y"), ABS('ICS-217'!F146-'ICS-217'!I146), IF(AND('ICS-217'!F146&gt;'Radio Config'!$C$8, 'ICS-217'!F146&lt;'Radio Config'!$D$8, 'Radio Config'!$F$8="y"), ABS('ICS-217'!F146-'ICS-217'!I146), ""))))))))</f>
        <v/>
      </c>
      <c r="F134" t="str">
        <f>IF(C134&lt;&gt;"", IF(AND('ICS-217'!H146&lt;&gt;"", 'ICS-217'!K146&lt;&gt;""), "TSQL", IF('ICS-217'!K146&lt;&gt;"", "Tone", "")), "")</f>
        <v/>
      </c>
      <c r="G134" s="112" t="str">
        <f>IF(C134&lt;&gt;"", IF('ICS-217'!K146&lt;&gt;"", 'ICS-217'!K146, 88.5) , "")</f>
        <v/>
      </c>
      <c r="H134" s="100" t="str">
        <f>IF(C134&lt;&gt;"", IF('ICS-217'!K146&lt;&gt;"", 'ICS-217'!K146, G134) , "")</f>
        <v/>
      </c>
      <c r="I134" t="str">
        <f t="shared" si="1"/>
        <v/>
      </c>
      <c r="J134" t="str">
        <f t="shared" si="2"/>
        <v/>
      </c>
      <c r="K134" t="str">
        <f>IF(C134&lt;&gt;"", IF(AND('ICS-217'!G146="W",'ICS-217'!L146="FM"), "FM", IF(AND('ICS-217'!G146="N",'ICS-217'!L146="FM"), "NFM", "")), "")</f>
        <v/>
      </c>
    </row>
    <row r="135">
      <c r="A135" t="str">
        <f t="shared" si="3"/>
        <v/>
      </c>
      <c r="B135" s="31" t="str">
        <f>IF(C135&lt;&gt;"", 'ICS-217'!D147 , "")</f>
        <v/>
      </c>
      <c r="C135" s="110" t="str">
        <f>IF('ICS-217'!L147&lt;&gt;"FM","", IF(AND('ICS-217'!F147&gt;'Radio Config'!$C$2, 'ICS-217'!F147&lt;'Radio Config'!$D$2, 'Radio Config'!$F$2="y"), 'ICS-217'!F147, IF(AND('ICS-217'!F147&gt;'Radio Config'!$C$3, 'ICS-217'!F147&lt;'Radio Config'!$D$3, 'Radio Config'!$F$3="y"), 'ICS-217'!F147, IF(AND('ICS-217'!F147&gt;'Radio Config'!$C$4, 'ICS-217'!F147&lt;'Radio Config'!$D$4, 'Radio Config'!$F$4="y"), 'ICS-217'!F147, IF(AND('ICS-217'!F147&gt;'Radio Config'!$C$5, 'ICS-217'!F147&lt;'Radio Config'!$D$5, 'Radio Config'!$F$5="y"), 'ICS-217'!F147, IF(AND('ICS-217'!F147&gt;'Radio Config'!$C$6, 'ICS-217'!F147&lt;'Radio Config'!$D$6, 'Radio Config'!$F$6="y"), 'ICS-217'!F147, IF(AND('ICS-217'!F147&gt;'Radio Config'!$C$7, 'ICS-217'!F147&lt;'Radio Config'!$D$7, 'Radio Config'!$F$7="y"), 'ICS-217'!F147, IF(AND('ICS-217'!F147&gt;'Radio Config'!$C$8, 'ICS-217'!F147&lt;'Radio Config'!$D$8, 'Radio Config'!$F$8="y"), 'ICS-217'!F147, ""))))))))</f>
        <v/>
      </c>
      <c r="D135" t="str">
        <f>IF(C135&lt;&gt;"", IF('ICS-217'!$F147='ICS-217'!$I147, "", IF('ICS-217'!$F147&gt;'ICS-217'!$I147, "-", IF('ICS-217'!$F147&lt;'ICS-217'!$I147, "+", "error"))), "")</f>
        <v/>
      </c>
      <c r="E135" s="111" t="str">
        <f>IF('ICS-217'!L147&lt;&gt;"FM","", IF(AND('ICS-217'!F147&gt;'Radio Config'!$C$2, 'ICS-217'!F147&lt;'Radio Config'!$D$2, 'Radio Config'!$F$2="y"), ABS('ICS-217'!F147-'ICS-217'!I147), IF(AND('ICS-217'!F147&gt;'Radio Config'!$C$3, 'ICS-217'!F147&lt;'Radio Config'!$D$3, 'Radio Config'!$F$3="y"), ABS('ICS-217'!F147-'ICS-217'!I147), IF(AND('ICS-217'!F147&gt;'Radio Config'!$C$4, 'ICS-217'!F147&lt;'Radio Config'!$D$4, 'Radio Config'!$F$4="y"), ABS('ICS-217'!F147-'ICS-217'!I147), IF(AND('ICS-217'!F147&gt;'Radio Config'!$C$5, 'ICS-217'!F147&lt;'Radio Config'!$D$5, 'Radio Config'!$F$5="y"), ABS('ICS-217'!F147-'ICS-217'!I147), IF(AND('ICS-217'!F147&gt;'Radio Config'!$C$6, 'ICS-217'!F147&lt;'Radio Config'!$D$6, 'Radio Config'!$F$6="y"), ABS('ICS-217'!F147-'ICS-217'!I147), IF(AND('ICS-217'!F147&gt;'Radio Config'!$C$7, 'ICS-217'!F147&lt;'Radio Config'!$D$7, 'Radio Config'!$F$7="y"), ABS('ICS-217'!F147-'ICS-217'!I147), IF(AND('ICS-217'!F147&gt;'Radio Config'!$C$8, 'ICS-217'!F147&lt;'Radio Config'!$D$8, 'Radio Config'!$F$8="y"), ABS('ICS-217'!F147-'ICS-217'!I147), ""))))))))</f>
        <v/>
      </c>
      <c r="F135" t="str">
        <f>IF(C135&lt;&gt;"", IF(AND('ICS-217'!H147&lt;&gt;"", 'ICS-217'!K147&lt;&gt;""), "TSQL", IF('ICS-217'!K147&lt;&gt;"", "Tone", "")), "")</f>
        <v/>
      </c>
      <c r="G135" s="112" t="str">
        <f>IF(C135&lt;&gt;"", IF('ICS-217'!K147&lt;&gt;"", 'ICS-217'!K147, 88.5) , "")</f>
        <v/>
      </c>
      <c r="H135" s="100" t="str">
        <f>IF(C135&lt;&gt;"", IF('ICS-217'!K147&lt;&gt;"", 'ICS-217'!K147, G135) , "")</f>
        <v/>
      </c>
      <c r="I135" t="str">
        <f t="shared" si="1"/>
        <v/>
      </c>
      <c r="J135" t="str">
        <f t="shared" si="2"/>
        <v/>
      </c>
      <c r="K135" t="str">
        <f>IF(C135&lt;&gt;"", IF(AND('ICS-217'!G147="W",'ICS-217'!L147="FM"), "FM", IF(AND('ICS-217'!G147="N",'ICS-217'!L147="FM"), "NFM", "")), "")</f>
        <v/>
      </c>
    </row>
    <row r="136">
      <c r="A136" t="str">
        <f t="shared" si="3"/>
        <v/>
      </c>
      <c r="B136" s="31" t="str">
        <f>IF(C136&lt;&gt;"", 'ICS-217'!D148 , "")</f>
        <v/>
      </c>
      <c r="C136" s="110" t="str">
        <f>IF('ICS-217'!L148&lt;&gt;"FM","", IF(AND('ICS-217'!F148&gt;'Radio Config'!$C$2, 'ICS-217'!F148&lt;'Radio Config'!$D$2, 'Radio Config'!$F$2="y"), 'ICS-217'!F148, IF(AND('ICS-217'!F148&gt;'Radio Config'!$C$3, 'ICS-217'!F148&lt;'Radio Config'!$D$3, 'Radio Config'!$F$3="y"), 'ICS-217'!F148, IF(AND('ICS-217'!F148&gt;'Radio Config'!$C$4, 'ICS-217'!F148&lt;'Radio Config'!$D$4, 'Radio Config'!$F$4="y"), 'ICS-217'!F148, IF(AND('ICS-217'!F148&gt;'Radio Config'!$C$5, 'ICS-217'!F148&lt;'Radio Config'!$D$5, 'Radio Config'!$F$5="y"), 'ICS-217'!F148, IF(AND('ICS-217'!F148&gt;'Radio Config'!$C$6, 'ICS-217'!F148&lt;'Radio Config'!$D$6, 'Radio Config'!$F$6="y"), 'ICS-217'!F148, IF(AND('ICS-217'!F148&gt;'Radio Config'!$C$7, 'ICS-217'!F148&lt;'Radio Config'!$D$7, 'Radio Config'!$F$7="y"), 'ICS-217'!F148, IF(AND('ICS-217'!F148&gt;'Radio Config'!$C$8, 'ICS-217'!F148&lt;'Radio Config'!$D$8, 'Radio Config'!$F$8="y"), 'ICS-217'!F148, ""))))))))</f>
        <v/>
      </c>
      <c r="D136" t="str">
        <f>IF(C136&lt;&gt;"", IF('ICS-217'!$F148='ICS-217'!$I148, "", IF('ICS-217'!$F148&gt;'ICS-217'!$I148, "-", IF('ICS-217'!$F148&lt;'ICS-217'!$I148, "+", "error"))), "")</f>
        <v/>
      </c>
      <c r="E136" s="111" t="str">
        <f>IF('ICS-217'!L148&lt;&gt;"FM","", IF(AND('ICS-217'!F148&gt;'Radio Config'!$C$2, 'ICS-217'!F148&lt;'Radio Config'!$D$2, 'Radio Config'!$F$2="y"), ABS('ICS-217'!F148-'ICS-217'!I148), IF(AND('ICS-217'!F148&gt;'Radio Config'!$C$3, 'ICS-217'!F148&lt;'Radio Config'!$D$3, 'Radio Config'!$F$3="y"), ABS('ICS-217'!F148-'ICS-217'!I148), IF(AND('ICS-217'!F148&gt;'Radio Config'!$C$4, 'ICS-217'!F148&lt;'Radio Config'!$D$4, 'Radio Config'!$F$4="y"), ABS('ICS-217'!F148-'ICS-217'!I148), IF(AND('ICS-217'!F148&gt;'Radio Config'!$C$5, 'ICS-217'!F148&lt;'Radio Config'!$D$5, 'Radio Config'!$F$5="y"), ABS('ICS-217'!F148-'ICS-217'!I148), IF(AND('ICS-217'!F148&gt;'Radio Config'!$C$6, 'ICS-217'!F148&lt;'Radio Config'!$D$6, 'Radio Config'!$F$6="y"), ABS('ICS-217'!F148-'ICS-217'!I148), IF(AND('ICS-217'!F148&gt;'Radio Config'!$C$7, 'ICS-217'!F148&lt;'Radio Config'!$D$7, 'Radio Config'!$F$7="y"), ABS('ICS-217'!F148-'ICS-217'!I148), IF(AND('ICS-217'!F148&gt;'Radio Config'!$C$8, 'ICS-217'!F148&lt;'Radio Config'!$D$8, 'Radio Config'!$F$8="y"), ABS('ICS-217'!F148-'ICS-217'!I148), ""))))))))</f>
        <v/>
      </c>
      <c r="F136" t="str">
        <f>IF(C136&lt;&gt;"", IF(AND('ICS-217'!H148&lt;&gt;"", 'ICS-217'!K148&lt;&gt;""), "TSQL", IF('ICS-217'!K148&lt;&gt;"", "Tone", "")), "")</f>
        <v/>
      </c>
      <c r="G136" s="112" t="str">
        <f>IF(C136&lt;&gt;"", IF('ICS-217'!K148&lt;&gt;"", 'ICS-217'!K148, 88.5) , "")</f>
        <v/>
      </c>
      <c r="H136" s="100" t="str">
        <f>IF(C136&lt;&gt;"", IF('ICS-217'!K148&lt;&gt;"", 'ICS-217'!K148, G136) , "")</f>
        <v/>
      </c>
      <c r="I136" t="str">
        <f t="shared" si="1"/>
        <v/>
      </c>
      <c r="J136" t="str">
        <f t="shared" si="2"/>
        <v/>
      </c>
      <c r="K136" t="str">
        <f>IF(C136&lt;&gt;"", IF(AND('ICS-217'!G148="W",'ICS-217'!L148="FM"), "FM", IF(AND('ICS-217'!G148="N",'ICS-217'!L148="FM"), "NFM", "")), "")</f>
        <v/>
      </c>
    </row>
    <row r="137">
      <c r="A137" t="str">
        <f t="shared" si="3"/>
        <v/>
      </c>
      <c r="B137" s="31" t="str">
        <f>IF(C137&lt;&gt;"", 'ICS-217'!D149 , "")</f>
        <v/>
      </c>
      <c r="C137" s="110" t="str">
        <f>IF('ICS-217'!L149&lt;&gt;"FM","", IF(AND('ICS-217'!F149&gt;'Radio Config'!$C$2, 'ICS-217'!F149&lt;'Radio Config'!$D$2, 'Radio Config'!$F$2="y"), 'ICS-217'!F149, IF(AND('ICS-217'!F149&gt;'Radio Config'!$C$3, 'ICS-217'!F149&lt;'Radio Config'!$D$3, 'Radio Config'!$F$3="y"), 'ICS-217'!F149, IF(AND('ICS-217'!F149&gt;'Radio Config'!$C$4, 'ICS-217'!F149&lt;'Radio Config'!$D$4, 'Radio Config'!$F$4="y"), 'ICS-217'!F149, IF(AND('ICS-217'!F149&gt;'Radio Config'!$C$5, 'ICS-217'!F149&lt;'Radio Config'!$D$5, 'Radio Config'!$F$5="y"), 'ICS-217'!F149, IF(AND('ICS-217'!F149&gt;'Radio Config'!$C$6, 'ICS-217'!F149&lt;'Radio Config'!$D$6, 'Radio Config'!$F$6="y"), 'ICS-217'!F149, IF(AND('ICS-217'!F149&gt;'Radio Config'!$C$7, 'ICS-217'!F149&lt;'Radio Config'!$D$7, 'Radio Config'!$F$7="y"), 'ICS-217'!F149, IF(AND('ICS-217'!F149&gt;'Radio Config'!$C$8, 'ICS-217'!F149&lt;'Radio Config'!$D$8, 'Radio Config'!$F$8="y"), 'ICS-217'!F149, ""))))))))</f>
        <v/>
      </c>
      <c r="D137" t="str">
        <f>IF(C137&lt;&gt;"", IF('ICS-217'!$F149='ICS-217'!$I149, "", IF('ICS-217'!$F149&gt;'ICS-217'!$I149, "-", IF('ICS-217'!$F149&lt;'ICS-217'!$I149, "+", "error"))), "")</f>
        <v/>
      </c>
      <c r="E137" s="111" t="str">
        <f>IF('ICS-217'!L149&lt;&gt;"FM","", IF(AND('ICS-217'!F149&gt;'Radio Config'!$C$2, 'ICS-217'!F149&lt;'Radio Config'!$D$2, 'Radio Config'!$F$2="y"), ABS('ICS-217'!F149-'ICS-217'!I149), IF(AND('ICS-217'!F149&gt;'Radio Config'!$C$3, 'ICS-217'!F149&lt;'Radio Config'!$D$3, 'Radio Config'!$F$3="y"), ABS('ICS-217'!F149-'ICS-217'!I149), IF(AND('ICS-217'!F149&gt;'Radio Config'!$C$4, 'ICS-217'!F149&lt;'Radio Config'!$D$4, 'Radio Config'!$F$4="y"), ABS('ICS-217'!F149-'ICS-217'!I149), IF(AND('ICS-217'!F149&gt;'Radio Config'!$C$5, 'ICS-217'!F149&lt;'Radio Config'!$D$5, 'Radio Config'!$F$5="y"), ABS('ICS-217'!F149-'ICS-217'!I149), IF(AND('ICS-217'!F149&gt;'Radio Config'!$C$6, 'ICS-217'!F149&lt;'Radio Config'!$D$6, 'Radio Config'!$F$6="y"), ABS('ICS-217'!F149-'ICS-217'!I149), IF(AND('ICS-217'!F149&gt;'Radio Config'!$C$7, 'ICS-217'!F149&lt;'Radio Config'!$D$7, 'Radio Config'!$F$7="y"), ABS('ICS-217'!F149-'ICS-217'!I149), IF(AND('ICS-217'!F149&gt;'Radio Config'!$C$8, 'ICS-217'!F149&lt;'Radio Config'!$D$8, 'Radio Config'!$F$8="y"), ABS('ICS-217'!F149-'ICS-217'!I149), ""))))))))</f>
        <v/>
      </c>
      <c r="F137" t="str">
        <f>IF(C137&lt;&gt;"", IF(AND('ICS-217'!H149&lt;&gt;"", 'ICS-217'!K149&lt;&gt;""), "TSQL", IF('ICS-217'!K149&lt;&gt;"", "Tone", "")), "")</f>
        <v/>
      </c>
      <c r="G137" s="112" t="str">
        <f>IF(C137&lt;&gt;"", IF('ICS-217'!K149&lt;&gt;"", 'ICS-217'!K149, 88.5) , "")</f>
        <v/>
      </c>
      <c r="H137" s="100" t="str">
        <f>IF(C137&lt;&gt;"", IF('ICS-217'!K149&lt;&gt;"", 'ICS-217'!K149, G137) , "")</f>
        <v/>
      </c>
      <c r="I137" t="str">
        <f t="shared" si="1"/>
        <v/>
      </c>
      <c r="J137" t="str">
        <f t="shared" si="2"/>
        <v/>
      </c>
      <c r="K137" t="str">
        <f>IF(C137&lt;&gt;"", IF(AND('ICS-217'!G149="W",'ICS-217'!L149="FM"), "FM", IF(AND('ICS-217'!G149="N",'ICS-217'!L149="FM"), "NFM", "")), "")</f>
        <v/>
      </c>
    </row>
    <row r="138">
      <c r="A138" t="str">
        <f t="shared" si="3"/>
        <v/>
      </c>
      <c r="B138" s="31" t="str">
        <f>IF(C138&lt;&gt;"", 'ICS-217'!D150 , "")</f>
        <v/>
      </c>
      <c r="C138" s="110" t="str">
        <f>IF('ICS-217'!L150&lt;&gt;"FM","", IF(AND('ICS-217'!F150&gt;'Radio Config'!$C$2, 'ICS-217'!F150&lt;'Radio Config'!$D$2, 'Radio Config'!$F$2="y"), 'ICS-217'!F150, IF(AND('ICS-217'!F150&gt;'Radio Config'!$C$3, 'ICS-217'!F150&lt;'Radio Config'!$D$3, 'Radio Config'!$F$3="y"), 'ICS-217'!F150, IF(AND('ICS-217'!F150&gt;'Radio Config'!$C$4, 'ICS-217'!F150&lt;'Radio Config'!$D$4, 'Radio Config'!$F$4="y"), 'ICS-217'!F150, IF(AND('ICS-217'!F150&gt;'Radio Config'!$C$5, 'ICS-217'!F150&lt;'Radio Config'!$D$5, 'Radio Config'!$F$5="y"), 'ICS-217'!F150, IF(AND('ICS-217'!F150&gt;'Radio Config'!$C$6, 'ICS-217'!F150&lt;'Radio Config'!$D$6, 'Radio Config'!$F$6="y"), 'ICS-217'!F150, IF(AND('ICS-217'!F150&gt;'Radio Config'!$C$7, 'ICS-217'!F150&lt;'Radio Config'!$D$7, 'Radio Config'!$F$7="y"), 'ICS-217'!F150, IF(AND('ICS-217'!F150&gt;'Radio Config'!$C$8, 'ICS-217'!F150&lt;'Radio Config'!$D$8, 'Radio Config'!$F$8="y"), 'ICS-217'!F150, ""))))))))</f>
        <v/>
      </c>
      <c r="D138" t="str">
        <f>IF(C138&lt;&gt;"", IF('ICS-217'!$F150='ICS-217'!$I150, "", IF('ICS-217'!$F150&gt;'ICS-217'!$I150, "-", IF('ICS-217'!$F150&lt;'ICS-217'!$I150, "+", "error"))), "")</f>
        <v/>
      </c>
      <c r="E138" s="111" t="str">
        <f>IF('ICS-217'!L150&lt;&gt;"FM","", IF(AND('ICS-217'!F150&gt;'Radio Config'!$C$2, 'ICS-217'!F150&lt;'Radio Config'!$D$2, 'Radio Config'!$F$2="y"), ABS('ICS-217'!F150-'ICS-217'!I150), IF(AND('ICS-217'!F150&gt;'Radio Config'!$C$3, 'ICS-217'!F150&lt;'Radio Config'!$D$3, 'Radio Config'!$F$3="y"), ABS('ICS-217'!F150-'ICS-217'!I150), IF(AND('ICS-217'!F150&gt;'Radio Config'!$C$4, 'ICS-217'!F150&lt;'Radio Config'!$D$4, 'Radio Config'!$F$4="y"), ABS('ICS-217'!F150-'ICS-217'!I150), IF(AND('ICS-217'!F150&gt;'Radio Config'!$C$5, 'ICS-217'!F150&lt;'Radio Config'!$D$5, 'Radio Config'!$F$5="y"), ABS('ICS-217'!F150-'ICS-217'!I150), IF(AND('ICS-217'!F150&gt;'Radio Config'!$C$6, 'ICS-217'!F150&lt;'Radio Config'!$D$6, 'Radio Config'!$F$6="y"), ABS('ICS-217'!F150-'ICS-217'!I150), IF(AND('ICS-217'!F150&gt;'Radio Config'!$C$7, 'ICS-217'!F150&lt;'Radio Config'!$D$7, 'Radio Config'!$F$7="y"), ABS('ICS-217'!F150-'ICS-217'!I150), IF(AND('ICS-217'!F150&gt;'Radio Config'!$C$8, 'ICS-217'!F150&lt;'Radio Config'!$D$8, 'Radio Config'!$F$8="y"), ABS('ICS-217'!F150-'ICS-217'!I150), ""))))))))</f>
        <v/>
      </c>
      <c r="F138" t="str">
        <f>IF(C138&lt;&gt;"", IF(AND('ICS-217'!H150&lt;&gt;"", 'ICS-217'!K150&lt;&gt;""), "TSQL", IF('ICS-217'!K150&lt;&gt;"", "Tone", "")), "")</f>
        <v/>
      </c>
      <c r="G138" s="112" t="str">
        <f>IF(C138&lt;&gt;"", IF('ICS-217'!K150&lt;&gt;"", 'ICS-217'!K150, 88.5) , "")</f>
        <v/>
      </c>
      <c r="H138" s="100" t="str">
        <f>IF(C138&lt;&gt;"", IF('ICS-217'!K150&lt;&gt;"", 'ICS-217'!K150, G138) , "")</f>
        <v/>
      </c>
      <c r="I138" t="str">
        <f t="shared" si="1"/>
        <v/>
      </c>
      <c r="J138" t="str">
        <f t="shared" si="2"/>
        <v/>
      </c>
      <c r="K138" t="str">
        <f>IF(C138&lt;&gt;"", IF(AND('ICS-217'!G150="W",'ICS-217'!L150="FM"), "FM", IF(AND('ICS-217'!G150="N",'ICS-217'!L150="FM"), "NFM", "")), "")</f>
        <v/>
      </c>
    </row>
    <row r="139">
      <c r="A139" t="str">
        <f t="shared" si="3"/>
        <v/>
      </c>
      <c r="B139" s="31" t="str">
        <f>IF(C139&lt;&gt;"", 'ICS-217'!D151 , "")</f>
        <v/>
      </c>
      <c r="C139" s="110" t="str">
        <f>IF('ICS-217'!L151&lt;&gt;"FM","", IF(AND('ICS-217'!F151&gt;'Radio Config'!$C$2, 'ICS-217'!F151&lt;'Radio Config'!$D$2, 'Radio Config'!$F$2="y"), 'ICS-217'!F151, IF(AND('ICS-217'!F151&gt;'Radio Config'!$C$3, 'ICS-217'!F151&lt;'Radio Config'!$D$3, 'Radio Config'!$F$3="y"), 'ICS-217'!F151, IF(AND('ICS-217'!F151&gt;'Radio Config'!$C$4, 'ICS-217'!F151&lt;'Radio Config'!$D$4, 'Radio Config'!$F$4="y"), 'ICS-217'!F151, IF(AND('ICS-217'!F151&gt;'Radio Config'!$C$5, 'ICS-217'!F151&lt;'Radio Config'!$D$5, 'Radio Config'!$F$5="y"), 'ICS-217'!F151, IF(AND('ICS-217'!F151&gt;'Radio Config'!$C$6, 'ICS-217'!F151&lt;'Radio Config'!$D$6, 'Radio Config'!$F$6="y"), 'ICS-217'!F151, IF(AND('ICS-217'!F151&gt;'Radio Config'!$C$7, 'ICS-217'!F151&lt;'Radio Config'!$D$7, 'Radio Config'!$F$7="y"), 'ICS-217'!F151, IF(AND('ICS-217'!F151&gt;'Radio Config'!$C$8, 'ICS-217'!F151&lt;'Radio Config'!$D$8, 'Radio Config'!$F$8="y"), 'ICS-217'!F151, ""))))))))</f>
        <v/>
      </c>
      <c r="D139" t="str">
        <f>IF(C139&lt;&gt;"", IF('ICS-217'!$F151='ICS-217'!$I151, "", IF('ICS-217'!$F151&gt;'ICS-217'!$I151, "-", IF('ICS-217'!$F151&lt;'ICS-217'!$I151, "+", "error"))), "")</f>
        <v/>
      </c>
      <c r="E139" s="111" t="str">
        <f>IF('ICS-217'!L151&lt;&gt;"FM","", IF(AND('ICS-217'!F151&gt;'Radio Config'!$C$2, 'ICS-217'!F151&lt;'Radio Config'!$D$2, 'Radio Config'!$F$2="y"), ABS('ICS-217'!F151-'ICS-217'!I151), IF(AND('ICS-217'!F151&gt;'Radio Config'!$C$3, 'ICS-217'!F151&lt;'Radio Config'!$D$3, 'Radio Config'!$F$3="y"), ABS('ICS-217'!F151-'ICS-217'!I151), IF(AND('ICS-217'!F151&gt;'Radio Config'!$C$4, 'ICS-217'!F151&lt;'Radio Config'!$D$4, 'Radio Config'!$F$4="y"), ABS('ICS-217'!F151-'ICS-217'!I151), IF(AND('ICS-217'!F151&gt;'Radio Config'!$C$5, 'ICS-217'!F151&lt;'Radio Config'!$D$5, 'Radio Config'!$F$5="y"), ABS('ICS-217'!F151-'ICS-217'!I151), IF(AND('ICS-217'!F151&gt;'Radio Config'!$C$6, 'ICS-217'!F151&lt;'Radio Config'!$D$6, 'Radio Config'!$F$6="y"), ABS('ICS-217'!F151-'ICS-217'!I151), IF(AND('ICS-217'!F151&gt;'Radio Config'!$C$7, 'ICS-217'!F151&lt;'Radio Config'!$D$7, 'Radio Config'!$F$7="y"), ABS('ICS-217'!F151-'ICS-217'!I151), IF(AND('ICS-217'!F151&gt;'Radio Config'!$C$8, 'ICS-217'!F151&lt;'Radio Config'!$D$8, 'Radio Config'!$F$8="y"), ABS('ICS-217'!F151-'ICS-217'!I151), ""))))))))</f>
        <v/>
      </c>
      <c r="F139" t="str">
        <f>IF(C139&lt;&gt;"", IF(AND('ICS-217'!H151&lt;&gt;"", 'ICS-217'!K151&lt;&gt;""), "TSQL", IF('ICS-217'!K151&lt;&gt;"", "Tone", "")), "")</f>
        <v/>
      </c>
      <c r="G139" s="112" t="str">
        <f>IF(C139&lt;&gt;"", IF('ICS-217'!K151&lt;&gt;"", 'ICS-217'!K151, 88.5) , "")</f>
        <v/>
      </c>
      <c r="H139" s="100" t="str">
        <f>IF(C139&lt;&gt;"", IF('ICS-217'!K151&lt;&gt;"", 'ICS-217'!K151, G139) , "")</f>
        <v/>
      </c>
      <c r="I139" t="str">
        <f t="shared" si="1"/>
        <v/>
      </c>
      <c r="J139" t="str">
        <f t="shared" si="2"/>
        <v/>
      </c>
      <c r="K139" t="str">
        <f>IF(C139&lt;&gt;"", IF(AND('ICS-217'!G151="W",'ICS-217'!L151="FM"), "FM", IF(AND('ICS-217'!G151="N",'ICS-217'!L151="FM"), "NFM", "")), "")</f>
        <v/>
      </c>
    </row>
    <row r="140">
      <c r="A140" t="str">
        <f t="shared" si="3"/>
        <v/>
      </c>
      <c r="B140" s="31" t="str">
        <f>IF(C140&lt;&gt;"", 'ICS-217'!D152 , "")</f>
        <v/>
      </c>
      <c r="C140" s="110" t="str">
        <f>IF('ICS-217'!L152&lt;&gt;"FM","", IF(AND('ICS-217'!F152&gt;'Radio Config'!$C$2, 'ICS-217'!F152&lt;'Radio Config'!$D$2, 'Radio Config'!$F$2="y"), 'ICS-217'!F152, IF(AND('ICS-217'!F152&gt;'Radio Config'!$C$3, 'ICS-217'!F152&lt;'Radio Config'!$D$3, 'Radio Config'!$F$3="y"), 'ICS-217'!F152, IF(AND('ICS-217'!F152&gt;'Radio Config'!$C$4, 'ICS-217'!F152&lt;'Radio Config'!$D$4, 'Radio Config'!$F$4="y"), 'ICS-217'!F152, IF(AND('ICS-217'!F152&gt;'Radio Config'!$C$5, 'ICS-217'!F152&lt;'Radio Config'!$D$5, 'Radio Config'!$F$5="y"), 'ICS-217'!F152, IF(AND('ICS-217'!F152&gt;'Radio Config'!$C$6, 'ICS-217'!F152&lt;'Radio Config'!$D$6, 'Radio Config'!$F$6="y"), 'ICS-217'!F152, IF(AND('ICS-217'!F152&gt;'Radio Config'!$C$7, 'ICS-217'!F152&lt;'Radio Config'!$D$7, 'Radio Config'!$F$7="y"), 'ICS-217'!F152, IF(AND('ICS-217'!F152&gt;'Radio Config'!$C$8, 'ICS-217'!F152&lt;'Radio Config'!$D$8, 'Radio Config'!$F$8="y"), 'ICS-217'!F152, ""))))))))</f>
        <v/>
      </c>
      <c r="D140" t="str">
        <f>IF(C140&lt;&gt;"", IF('ICS-217'!$F152='ICS-217'!$I152, "", IF('ICS-217'!$F152&gt;'ICS-217'!$I152, "-", IF('ICS-217'!$F152&lt;'ICS-217'!$I152, "+", "error"))), "")</f>
        <v/>
      </c>
      <c r="E140" s="111" t="str">
        <f>IF('ICS-217'!L152&lt;&gt;"FM","", IF(AND('ICS-217'!F152&gt;'Radio Config'!$C$2, 'ICS-217'!F152&lt;'Radio Config'!$D$2, 'Radio Config'!$F$2="y"), ABS('ICS-217'!F152-'ICS-217'!I152), IF(AND('ICS-217'!F152&gt;'Radio Config'!$C$3, 'ICS-217'!F152&lt;'Radio Config'!$D$3, 'Radio Config'!$F$3="y"), ABS('ICS-217'!F152-'ICS-217'!I152), IF(AND('ICS-217'!F152&gt;'Radio Config'!$C$4, 'ICS-217'!F152&lt;'Radio Config'!$D$4, 'Radio Config'!$F$4="y"), ABS('ICS-217'!F152-'ICS-217'!I152), IF(AND('ICS-217'!F152&gt;'Radio Config'!$C$5, 'ICS-217'!F152&lt;'Radio Config'!$D$5, 'Radio Config'!$F$5="y"), ABS('ICS-217'!F152-'ICS-217'!I152), IF(AND('ICS-217'!F152&gt;'Radio Config'!$C$6, 'ICS-217'!F152&lt;'Radio Config'!$D$6, 'Radio Config'!$F$6="y"), ABS('ICS-217'!F152-'ICS-217'!I152), IF(AND('ICS-217'!F152&gt;'Radio Config'!$C$7, 'ICS-217'!F152&lt;'Radio Config'!$D$7, 'Radio Config'!$F$7="y"), ABS('ICS-217'!F152-'ICS-217'!I152), IF(AND('ICS-217'!F152&gt;'Radio Config'!$C$8, 'ICS-217'!F152&lt;'Radio Config'!$D$8, 'Radio Config'!$F$8="y"), ABS('ICS-217'!F152-'ICS-217'!I152), ""))))))))</f>
        <v/>
      </c>
      <c r="F140" t="str">
        <f>IF(C140&lt;&gt;"", IF(AND('ICS-217'!H152&lt;&gt;"", 'ICS-217'!K152&lt;&gt;""), "TSQL", IF('ICS-217'!K152&lt;&gt;"", "Tone", "")), "")</f>
        <v/>
      </c>
      <c r="G140" s="112" t="str">
        <f>IF(C140&lt;&gt;"", IF('ICS-217'!K152&lt;&gt;"", 'ICS-217'!K152, 88.5) , "")</f>
        <v/>
      </c>
      <c r="H140" s="100" t="str">
        <f>IF(C140&lt;&gt;"", IF('ICS-217'!K152&lt;&gt;"", 'ICS-217'!K152, G140) , "")</f>
        <v/>
      </c>
      <c r="I140" t="str">
        <f t="shared" si="1"/>
        <v/>
      </c>
      <c r="J140" t="str">
        <f t="shared" si="2"/>
        <v/>
      </c>
      <c r="K140" t="str">
        <f>IF(C140&lt;&gt;"", IF(AND('ICS-217'!G152="W",'ICS-217'!L152="FM"), "FM", IF(AND('ICS-217'!G152="N",'ICS-217'!L152="FM"), "NFM", "")), "")</f>
        <v/>
      </c>
    </row>
    <row r="141">
      <c r="A141" t="str">
        <f t="shared" si="3"/>
        <v/>
      </c>
      <c r="B141" s="31" t="str">
        <f>IF(C141&lt;&gt;"", 'ICS-217'!D153 , "")</f>
        <v/>
      </c>
      <c r="C141" s="110" t="str">
        <f>IF('ICS-217'!L153&lt;&gt;"FM","", IF(AND('ICS-217'!F153&gt;'Radio Config'!$C$2, 'ICS-217'!F153&lt;'Radio Config'!$D$2, 'Radio Config'!$F$2="y"), 'ICS-217'!F153, IF(AND('ICS-217'!F153&gt;'Radio Config'!$C$3, 'ICS-217'!F153&lt;'Radio Config'!$D$3, 'Radio Config'!$F$3="y"), 'ICS-217'!F153, IF(AND('ICS-217'!F153&gt;'Radio Config'!$C$4, 'ICS-217'!F153&lt;'Radio Config'!$D$4, 'Radio Config'!$F$4="y"), 'ICS-217'!F153, IF(AND('ICS-217'!F153&gt;'Radio Config'!$C$5, 'ICS-217'!F153&lt;'Radio Config'!$D$5, 'Radio Config'!$F$5="y"), 'ICS-217'!F153, IF(AND('ICS-217'!F153&gt;'Radio Config'!$C$6, 'ICS-217'!F153&lt;'Radio Config'!$D$6, 'Radio Config'!$F$6="y"), 'ICS-217'!F153, IF(AND('ICS-217'!F153&gt;'Radio Config'!$C$7, 'ICS-217'!F153&lt;'Radio Config'!$D$7, 'Radio Config'!$F$7="y"), 'ICS-217'!F153, IF(AND('ICS-217'!F153&gt;'Radio Config'!$C$8, 'ICS-217'!F153&lt;'Radio Config'!$D$8, 'Radio Config'!$F$8="y"), 'ICS-217'!F153, ""))))))))</f>
        <v/>
      </c>
      <c r="D141" t="str">
        <f>IF(C141&lt;&gt;"", IF('ICS-217'!$F153='ICS-217'!$I153, "", IF('ICS-217'!$F153&gt;'ICS-217'!$I153, "-", IF('ICS-217'!$F153&lt;'ICS-217'!$I153, "+", "error"))), "")</f>
        <v/>
      </c>
      <c r="E141" s="111" t="str">
        <f>IF('ICS-217'!L153&lt;&gt;"FM","", IF(AND('ICS-217'!F153&gt;'Radio Config'!$C$2, 'ICS-217'!F153&lt;'Radio Config'!$D$2, 'Radio Config'!$F$2="y"), ABS('ICS-217'!F153-'ICS-217'!I153), IF(AND('ICS-217'!F153&gt;'Radio Config'!$C$3, 'ICS-217'!F153&lt;'Radio Config'!$D$3, 'Radio Config'!$F$3="y"), ABS('ICS-217'!F153-'ICS-217'!I153), IF(AND('ICS-217'!F153&gt;'Radio Config'!$C$4, 'ICS-217'!F153&lt;'Radio Config'!$D$4, 'Radio Config'!$F$4="y"), ABS('ICS-217'!F153-'ICS-217'!I153), IF(AND('ICS-217'!F153&gt;'Radio Config'!$C$5, 'ICS-217'!F153&lt;'Radio Config'!$D$5, 'Radio Config'!$F$5="y"), ABS('ICS-217'!F153-'ICS-217'!I153), IF(AND('ICS-217'!F153&gt;'Radio Config'!$C$6, 'ICS-217'!F153&lt;'Radio Config'!$D$6, 'Radio Config'!$F$6="y"), ABS('ICS-217'!F153-'ICS-217'!I153), IF(AND('ICS-217'!F153&gt;'Radio Config'!$C$7, 'ICS-217'!F153&lt;'Radio Config'!$D$7, 'Radio Config'!$F$7="y"), ABS('ICS-217'!F153-'ICS-217'!I153), IF(AND('ICS-217'!F153&gt;'Radio Config'!$C$8, 'ICS-217'!F153&lt;'Radio Config'!$D$8, 'Radio Config'!$F$8="y"), ABS('ICS-217'!F153-'ICS-217'!I153), ""))))))))</f>
        <v/>
      </c>
      <c r="F141" t="str">
        <f>IF(C141&lt;&gt;"", IF(AND('ICS-217'!H153&lt;&gt;"", 'ICS-217'!K153&lt;&gt;""), "TSQL", IF('ICS-217'!K153&lt;&gt;"", "Tone", "")), "")</f>
        <v/>
      </c>
      <c r="G141" s="112" t="str">
        <f>IF(C141&lt;&gt;"", IF('ICS-217'!K153&lt;&gt;"", 'ICS-217'!K153, 88.5) , "")</f>
        <v/>
      </c>
      <c r="H141" s="100" t="str">
        <f>IF(C141&lt;&gt;"", IF('ICS-217'!K153&lt;&gt;"", 'ICS-217'!K153, G141) , "")</f>
        <v/>
      </c>
      <c r="I141" t="str">
        <f t="shared" si="1"/>
        <v/>
      </c>
      <c r="J141" t="str">
        <f t="shared" si="2"/>
        <v/>
      </c>
      <c r="K141" t="str">
        <f>IF(C141&lt;&gt;"", IF(AND('ICS-217'!G153="W",'ICS-217'!L153="FM"), "FM", IF(AND('ICS-217'!G153="N",'ICS-217'!L153="FM"), "NFM", "")), "")</f>
        <v/>
      </c>
    </row>
    <row r="142">
      <c r="A142" t="str">
        <f t="shared" si="3"/>
        <v/>
      </c>
      <c r="B142" s="31" t="str">
        <f>IF(C142&lt;&gt;"", 'ICS-217'!D154 , "")</f>
        <v/>
      </c>
      <c r="C142" s="110" t="str">
        <f>IF('ICS-217'!L154&lt;&gt;"FM","", IF(AND('ICS-217'!F154&gt;'Radio Config'!$C$2, 'ICS-217'!F154&lt;'Radio Config'!$D$2, 'Radio Config'!$F$2="y"), 'ICS-217'!F154, IF(AND('ICS-217'!F154&gt;'Radio Config'!$C$3, 'ICS-217'!F154&lt;'Radio Config'!$D$3, 'Radio Config'!$F$3="y"), 'ICS-217'!F154, IF(AND('ICS-217'!F154&gt;'Radio Config'!$C$4, 'ICS-217'!F154&lt;'Radio Config'!$D$4, 'Radio Config'!$F$4="y"), 'ICS-217'!F154, IF(AND('ICS-217'!F154&gt;'Radio Config'!$C$5, 'ICS-217'!F154&lt;'Radio Config'!$D$5, 'Radio Config'!$F$5="y"), 'ICS-217'!F154, IF(AND('ICS-217'!F154&gt;'Radio Config'!$C$6, 'ICS-217'!F154&lt;'Radio Config'!$D$6, 'Radio Config'!$F$6="y"), 'ICS-217'!F154, IF(AND('ICS-217'!F154&gt;'Radio Config'!$C$7, 'ICS-217'!F154&lt;'Radio Config'!$D$7, 'Radio Config'!$F$7="y"), 'ICS-217'!F154, IF(AND('ICS-217'!F154&gt;'Radio Config'!$C$8, 'ICS-217'!F154&lt;'Radio Config'!$D$8, 'Radio Config'!$F$8="y"), 'ICS-217'!F154, ""))))))))</f>
        <v/>
      </c>
      <c r="D142" t="str">
        <f>IF(C142&lt;&gt;"", IF('ICS-217'!$F154='ICS-217'!$I154, "", IF('ICS-217'!$F154&gt;'ICS-217'!$I154, "-", IF('ICS-217'!$F154&lt;'ICS-217'!$I154, "+", "error"))), "")</f>
        <v/>
      </c>
      <c r="E142" s="111" t="str">
        <f>IF('ICS-217'!L154&lt;&gt;"FM","", IF(AND('ICS-217'!F154&gt;'Radio Config'!$C$2, 'ICS-217'!F154&lt;'Radio Config'!$D$2, 'Radio Config'!$F$2="y"), ABS('ICS-217'!F154-'ICS-217'!I154), IF(AND('ICS-217'!F154&gt;'Radio Config'!$C$3, 'ICS-217'!F154&lt;'Radio Config'!$D$3, 'Radio Config'!$F$3="y"), ABS('ICS-217'!F154-'ICS-217'!I154), IF(AND('ICS-217'!F154&gt;'Radio Config'!$C$4, 'ICS-217'!F154&lt;'Radio Config'!$D$4, 'Radio Config'!$F$4="y"), ABS('ICS-217'!F154-'ICS-217'!I154), IF(AND('ICS-217'!F154&gt;'Radio Config'!$C$5, 'ICS-217'!F154&lt;'Radio Config'!$D$5, 'Radio Config'!$F$5="y"), ABS('ICS-217'!F154-'ICS-217'!I154), IF(AND('ICS-217'!F154&gt;'Radio Config'!$C$6, 'ICS-217'!F154&lt;'Radio Config'!$D$6, 'Radio Config'!$F$6="y"), ABS('ICS-217'!F154-'ICS-217'!I154), IF(AND('ICS-217'!F154&gt;'Radio Config'!$C$7, 'ICS-217'!F154&lt;'Radio Config'!$D$7, 'Radio Config'!$F$7="y"), ABS('ICS-217'!F154-'ICS-217'!I154), IF(AND('ICS-217'!F154&gt;'Radio Config'!$C$8, 'ICS-217'!F154&lt;'Radio Config'!$D$8, 'Radio Config'!$F$8="y"), ABS('ICS-217'!F154-'ICS-217'!I154), ""))))))))</f>
        <v/>
      </c>
      <c r="F142" t="str">
        <f>IF(C142&lt;&gt;"", IF(AND('ICS-217'!H154&lt;&gt;"", 'ICS-217'!K154&lt;&gt;""), "TSQL", IF('ICS-217'!K154&lt;&gt;"", "Tone", "")), "")</f>
        <v/>
      </c>
      <c r="G142" s="112" t="str">
        <f>IF(C142&lt;&gt;"", IF('ICS-217'!K154&lt;&gt;"", 'ICS-217'!K154, 88.5) , "")</f>
        <v/>
      </c>
      <c r="H142" s="100" t="str">
        <f>IF(C142&lt;&gt;"", IF('ICS-217'!K154&lt;&gt;"", 'ICS-217'!K154, G142) , "")</f>
        <v/>
      </c>
      <c r="I142" t="str">
        <f t="shared" si="1"/>
        <v/>
      </c>
      <c r="J142" t="str">
        <f t="shared" si="2"/>
        <v/>
      </c>
      <c r="K142" t="str">
        <f>IF(C142&lt;&gt;"", IF(AND('ICS-217'!G154="W",'ICS-217'!L154="FM"), "FM", IF(AND('ICS-217'!G154="N",'ICS-217'!L154="FM"), "NFM", "")), "")</f>
        <v/>
      </c>
    </row>
    <row r="143">
      <c r="A143">
        <f t="shared" si="3"/>
        <v>41</v>
      </c>
      <c r="B143" s="31" t="str">
        <f>IF(C143&lt;&gt;"", 'ICS-217'!D155 , "")</f>
        <v>UCALL</v>
      </c>
      <c r="C143" s="110">
        <f>IF('ICS-217'!L155&lt;&gt;"FM","", IF(AND('ICS-217'!F155&gt;'Radio Config'!$C$2, 'ICS-217'!F155&lt;'Radio Config'!$D$2, 'Radio Config'!$F$2="y"), 'ICS-217'!F155, IF(AND('ICS-217'!F155&gt;'Radio Config'!$C$3, 'ICS-217'!F155&lt;'Radio Config'!$D$3, 'Radio Config'!$F$3="y"), 'ICS-217'!F155, IF(AND('ICS-217'!F155&gt;'Radio Config'!$C$4, 'ICS-217'!F155&lt;'Radio Config'!$D$4, 'Radio Config'!$F$4="y"), 'ICS-217'!F155, IF(AND('ICS-217'!F155&gt;'Radio Config'!$C$5, 'ICS-217'!F155&lt;'Radio Config'!$D$5, 'Radio Config'!$F$5="y"), 'ICS-217'!F155, IF(AND('ICS-217'!F155&gt;'Radio Config'!$C$6, 'ICS-217'!F155&lt;'Radio Config'!$D$6, 'Radio Config'!$F$6="y"), 'ICS-217'!F155, IF(AND('ICS-217'!F155&gt;'Radio Config'!$C$7, 'ICS-217'!F155&lt;'Radio Config'!$D$7, 'Radio Config'!$F$7="y"), 'ICS-217'!F155, IF(AND('ICS-217'!F155&gt;'Radio Config'!$C$8, 'ICS-217'!F155&lt;'Radio Config'!$D$8, 'Radio Config'!$F$8="y"), 'ICS-217'!F155, ""))))))))</f>
        <v>446</v>
      </c>
      <c r="D143" t="str">
        <f>IF(C143&lt;&gt;"", IF('ICS-217'!$F155='ICS-217'!$I155, "", IF('ICS-217'!$F155&gt;'ICS-217'!$I155, "-", IF('ICS-217'!$F155&lt;'ICS-217'!$I155, "+", "error"))), "")</f>
        <v/>
      </c>
      <c r="E143" s="111">
        <f>IF('ICS-217'!L155&lt;&gt;"FM","", IF(AND('ICS-217'!F155&gt;'Radio Config'!$C$2, 'ICS-217'!F155&lt;'Radio Config'!$D$2, 'Radio Config'!$F$2="y"), ABS('ICS-217'!F155-'ICS-217'!I155), IF(AND('ICS-217'!F155&gt;'Radio Config'!$C$3, 'ICS-217'!F155&lt;'Radio Config'!$D$3, 'Radio Config'!$F$3="y"), ABS('ICS-217'!F155-'ICS-217'!I155), IF(AND('ICS-217'!F155&gt;'Radio Config'!$C$4, 'ICS-217'!F155&lt;'Radio Config'!$D$4, 'Radio Config'!$F$4="y"), ABS('ICS-217'!F155-'ICS-217'!I155), IF(AND('ICS-217'!F155&gt;'Radio Config'!$C$5, 'ICS-217'!F155&lt;'Radio Config'!$D$5, 'Radio Config'!$F$5="y"), ABS('ICS-217'!F155-'ICS-217'!I155), IF(AND('ICS-217'!F155&gt;'Radio Config'!$C$6, 'ICS-217'!F155&lt;'Radio Config'!$D$6, 'Radio Config'!$F$6="y"), ABS('ICS-217'!F155-'ICS-217'!I155), IF(AND('ICS-217'!F155&gt;'Radio Config'!$C$7, 'ICS-217'!F155&lt;'Radio Config'!$D$7, 'Radio Config'!$F$7="y"), ABS('ICS-217'!F155-'ICS-217'!I155), IF(AND('ICS-217'!F155&gt;'Radio Config'!$C$8, 'ICS-217'!F155&lt;'Radio Config'!$D$8, 'Radio Config'!$F$8="y"), ABS('ICS-217'!F155-'ICS-217'!I155), ""))))))))</f>
        <v>0</v>
      </c>
      <c r="F143" t="str">
        <f>IF(C143&lt;&gt;"", IF(AND('ICS-217'!H155&lt;&gt;"", 'ICS-217'!K155&lt;&gt;""), "TSQL", IF('ICS-217'!K155&lt;&gt;"", "Tone", "")), "")</f>
        <v>Tone</v>
      </c>
      <c r="G143" s="112">
        <f>IF(C143&lt;&gt;"", IF('ICS-217'!K155&lt;&gt;"", 'ICS-217'!K155, 88.5) , "")</f>
        <v>100</v>
      </c>
      <c r="H143" s="112">
        <f>IF(C143&lt;&gt;"", IF('ICS-217'!K155&lt;&gt;"", 'ICS-217'!K155, G143) , "")</f>
        <v>100</v>
      </c>
      <c r="I143" t="str">
        <f t="shared" si="1"/>
        <v>023</v>
      </c>
      <c r="J143" t="str">
        <f t="shared" si="2"/>
        <v>NN</v>
      </c>
      <c r="K143" t="str">
        <f>IF(C143&lt;&gt;"", IF(AND('ICS-217'!G155="W",'ICS-217'!L155="FM"), "FM", IF(AND('ICS-217'!G155="N",'ICS-217'!L155="FM"), "NFM", "")), "")</f>
        <v>FM</v>
      </c>
    </row>
    <row r="144">
      <c r="A144">
        <f t="shared" si="3"/>
        <v>42</v>
      </c>
      <c r="B144" s="31" t="str">
        <f>IF(C144&lt;&gt;"", 'ICS-217'!D156 , "")</f>
        <v>UTAC1</v>
      </c>
      <c r="C144" s="110">
        <f>IF('ICS-217'!L156&lt;&gt;"FM","", IF(AND('ICS-217'!F156&gt;'Radio Config'!$C$2, 'ICS-217'!F156&lt;'Radio Config'!$D$2, 'Radio Config'!$F$2="y"), 'ICS-217'!F156, IF(AND('ICS-217'!F156&gt;'Radio Config'!$C$3, 'ICS-217'!F156&lt;'Radio Config'!$D$3, 'Radio Config'!$F$3="y"), 'ICS-217'!F156, IF(AND('ICS-217'!F156&gt;'Radio Config'!$C$4, 'ICS-217'!F156&lt;'Radio Config'!$D$4, 'Radio Config'!$F$4="y"), 'ICS-217'!F156, IF(AND('ICS-217'!F156&gt;'Radio Config'!$C$5, 'ICS-217'!F156&lt;'Radio Config'!$D$5, 'Radio Config'!$F$5="y"), 'ICS-217'!F156, IF(AND('ICS-217'!F156&gt;'Radio Config'!$C$6, 'ICS-217'!F156&lt;'Radio Config'!$D$6, 'Radio Config'!$F$6="y"), 'ICS-217'!F156, IF(AND('ICS-217'!F156&gt;'Radio Config'!$C$7, 'ICS-217'!F156&lt;'Radio Config'!$D$7, 'Radio Config'!$F$7="y"), 'ICS-217'!F156, IF(AND('ICS-217'!F156&gt;'Radio Config'!$C$8, 'ICS-217'!F156&lt;'Radio Config'!$D$8, 'Radio Config'!$F$8="y"), 'ICS-217'!F156, ""))))))))</f>
        <v>446.1</v>
      </c>
      <c r="D144" t="str">
        <f>IF(C144&lt;&gt;"", IF('ICS-217'!$F156='ICS-217'!$I156, "", IF('ICS-217'!$F156&gt;'ICS-217'!$I156, "-", IF('ICS-217'!$F156&lt;'ICS-217'!$I156, "+", "error"))), "")</f>
        <v/>
      </c>
      <c r="E144" s="111">
        <f>IF('ICS-217'!L156&lt;&gt;"FM","", IF(AND('ICS-217'!F156&gt;'Radio Config'!$C$2, 'ICS-217'!F156&lt;'Radio Config'!$D$2, 'Radio Config'!$F$2="y"), ABS('ICS-217'!F156-'ICS-217'!I156), IF(AND('ICS-217'!F156&gt;'Radio Config'!$C$3, 'ICS-217'!F156&lt;'Radio Config'!$D$3, 'Radio Config'!$F$3="y"), ABS('ICS-217'!F156-'ICS-217'!I156), IF(AND('ICS-217'!F156&gt;'Radio Config'!$C$4, 'ICS-217'!F156&lt;'Radio Config'!$D$4, 'Radio Config'!$F$4="y"), ABS('ICS-217'!F156-'ICS-217'!I156), IF(AND('ICS-217'!F156&gt;'Radio Config'!$C$5, 'ICS-217'!F156&lt;'Radio Config'!$D$5, 'Radio Config'!$F$5="y"), ABS('ICS-217'!F156-'ICS-217'!I156), IF(AND('ICS-217'!F156&gt;'Radio Config'!$C$6, 'ICS-217'!F156&lt;'Radio Config'!$D$6, 'Radio Config'!$F$6="y"), ABS('ICS-217'!F156-'ICS-217'!I156), IF(AND('ICS-217'!F156&gt;'Radio Config'!$C$7, 'ICS-217'!F156&lt;'Radio Config'!$D$7, 'Radio Config'!$F$7="y"), ABS('ICS-217'!F156-'ICS-217'!I156), IF(AND('ICS-217'!F156&gt;'Radio Config'!$C$8, 'ICS-217'!F156&lt;'Radio Config'!$D$8, 'Radio Config'!$F$8="y"), ABS('ICS-217'!F156-'ICS-217'!I156), ""))))))))</f>
        <v>0</v>
      </c>
      <c r="F144" t="str">
        <f>IF(C144&lt;&gt;"", IF(AND('ICS-217'!H156&lt;&gt;"", 'ICS-217'!K156&lt;&gt;""), "TSQL", IF('ICS-217'!K156&lt;&gt;"", "Tone", "")), "")</f>
        <v>Tone</v>
      </c>
      <c r="G144" s="112">
        <f>IF(C144&lt;&gt;"", IF('ICS-217'!K156&lt;&gt;"", 'ICS-217'!K156, 88.5) , "")</f>
        <v>100</v>
      </c>
      <c r="H144" s="112">
        <f>IF(C144&lt;&gt;"", IF('ICS-217'!K156&lt;&gt;"", 'ICS-217'!K156, G144) , "")</f>
        <v>100</v>
      </c>
      <c r="I144" t="str">
        <f t="shared" si="1"/>
        <v>023</v>
      </c>
      <c r="J144" t="str">
        <f t="shared" si="2"/>
        <v>NN</v>
      </c>
      <c r="K144" t="str">
        <f>IF(C144&lt;&gt;"", IF(AND('ICS-217'!G156="W",'ICS-217'!L156="FM"), "FM", IF(AND('ICS-217'!G156="N",'ICS-217'!L156="FM"), "NFM", "")), "")</f>
        <v>FM</v>
      </c>
    </row>
    <row r="145">
      <c r="A145" t="str">
        <f t="shared" si="3"/>
        <v/>
      </c>
      <c r="B145" s="31" t="str">
        <f>IF(C145&lt;&gt;"", 'ICS-217'!D157 , "")</f>
        <v/>
      </c>
      <c r="C145" s="110" t="str">
        <f>IF('ICS-217'!L157&lt;&gt;"FM","", IF(AND('ICS-217'!F157&gt;'Radio Config'!$C$2, 'ICS-217'!F157&lt;'Radio Config'!$D$2, 'Radio Config'!$F$2="y"), 'ICS-217'!F157, IF(AND('ICS-217'!F157&gt;'Radio Config'!$C$3, 'ICS-217'!F157&lt;'Radio Config'!$D$3, 'Radio Config'!$F$3="y"), 'ICS-217'!F157, IF(AND('ICS-217'!F157&gt;'Radio Config'!$C$4, 'ICS-217'!F157&lt;'Radio Config'!$D$4, 'Radio Config'!$F$4="y"), 'ICS-217'!F157, IF(AND('ICS-217'!F157&gt;'Radio Config'!$C$5, 'ICS-217'!F157&lt;'Radio Config'!$D$5, 'Radio Config'!$F$5="y"), 'ICS-217'!F157, IF(AND('ICS-217'!F157&gt;'Radio Config'!$C$6, 'ICS-217'!F157&lt;'Radio Config'!$D$6, 'Radio Config'!$F$6="y"), 'ICS-217'!F157, IF(AND('ICS-217'!F157&gt;'Radio Config'!$C$7, 'ICS-217'!F157&lt;'Radio Config'!$D$7, 'Radio Config'!$F$7="y"), 'ICS-217'!F157, IF(AND('ICS-217'!F157&gt;'Radio Config'!$C$8, 'ICS-217'!F157&lt;'Radio Config'!$D$8, 'Radio Config'!$F$8="y"), 'ICS-217'!F157, ""))))))))</f>
        <v/>
      </c>
      <c r="D145" t="str">
        <f>IF(C145&lt;&gt;"", IF('ICS-217'!$F157='ICS-217'!$I157, "", IF('ICS-217'!$F157&gt;'ICS-217'!$I157, "-", IF('ICS-217'!$F157&lt;'ICS-217'!$I157, "+", "error"))), "")</f>
        <v/>
      </c>
      <c r="E145" s="111" t="str">
        <f>IF('ICS-217'!L157&lt;&gt;"FM","", IF(AND('ICS-217'!F157&gt;'Radio Config'!$C$2, 'ICS-217'!F157&lt;'Radio Config'!$D$2, 'Radio Config'!$F$2="y"), ABS('ICS-217'!F157-'ICS-217'!I157), IF(AND('ICS-217'!F157&gt;'Radio Config'!$C$3, 'ICS-217'!F157&lt;'Radio Config'!$D$3, 'Radio Config'!$F$3="y"), ABS('ICS-217'!F157-'ICS-217'!I157), IF(AND('ICS-217'!F157&gt;'Radio Config'!$C$4, 'ICS-217'!F157&lt;'Radio Config'!$D$4, 'Radio Config'!$F$4="y"), ABS('ICS-217'!F157-'ICS-217'!I157), IF(AND('ICS-217'!F157&gt;'Radio Config'!$C$5, 'ICS-217'!F157&lt;'Radio Config'!$D$5, 'Radio Config'!$F$5="y"), ABS('ICS-217'!F157-'ICS-217'!I157), IF(AND('ICS-217'!F157&gt;'Radio Config'!$C$6, 'ICS-217'!F157&lt;'Radio Config'!$D$6, 'Radio Config'!$F$6="y"), ABS('ICS-217'!F157-'ICS-217'!I157), IF(AND('ICS-217'!F157&gt;'Radio Config'!$C$7, 'ICS-217'!F157&lt;'Radio Config'!$D$7, 'Radio Config'!$F$7="y"), ABS('ICS-217'!F157-'ICS-217'!I157), IF(AND('ICS-217'!F157&gt;'Radio Config'!$C$8, 'ICS-217'!F157&lt;'Radio Config'!$D$8, 'Radio Config'!$F$8="y"), ABS('ICS-217'!F157-'ICS-217'!I157), ""))))))))</f>
        <v/>
      </c>
      <c r="F145" t="str">
        <f>IF(C145&lt;&gt;"", IF(AND('ICS-217'!H157&lt;&gt;"", 'ICS-217'!K157&lt;&gt;""), "TSQL", IF('ICS-217'!K157&lt;&gt;"", "Tone", "")), "")</f>
        <v/>
      </c>
      <c r="G145" s="112" t="str">
        <f>IF(C145&lt;&gt;"", IF('ICS-217'!K157&lt;&gt;"", 'ICS-217'!K157, 88.5) , "")</f>
        <v/>
      </c>
      <c r="H145" s="100" t="str">
        <f>IF(C145&lt;&gt;"", IF('ICS-217'!K157&lt;&gt;"", 'ICS-217'!K157, G145) , "")</f>
        <v/>
      </c>
      <c r="I145" t="str">
        <f t="shared" si="1"/>
        <v/>
      </c>
      <c r="J145" t="str">
        <f t="shared" si="2"/>
        <v/>
      </c>
      <c r="K145" t="str">
        <f>IF(C145&lt;&gt;"", IF(AND('ICS-217'!G157="W",'ICS-217'!L157="FM"), "FM", IF(AND('ICS-217'!G157="N",'ICS-217'!L157="FM"), "NFM", "")), "")</f>
        <v/>
      </c>
    </row>
    <row r="146">
      <c r="A146" t="str">
        <f t="shared" si="3"/>
        <v/>
      </c>
      <c r="B146" s="31" t="str">
        <f>IF(C146&lt;&gt;"", 'ICS-217'!D158 , "")</f>
        <v/>
      </c>
      <c r="C146" s="110" t="str">
        <f>IF('ICS-217'!L158&lt;&gt;"FM","", IF(AND('ICS-217'!F158&gt;'Radio Config'!$C$2, 'ICS-217'!F158&lt;'Radio Config'!$D$2, 'Radio Config'!$F$2="y"), 'ICS-217'!F158, IF(AND('ICS-217'!F158&gt;'Radio Config'!$C$3, 'ICS-217'!F158&lt;'Radio Config'!$D$3, 'Radio Config'!$F$3="y"), 'ICS-217'!F158, IF(AND('ICS-217'!F158&gt;'Radio Config'!$C$4, 'ICS-217'!F158&lt;'Radio Config'!$D$4, 'Radio Config'!$F$4="y"), 'ICS-217'!F158, IF(AND('ICS-217'!F158&gt;'Radio Config'!$C$5, 'ICS-217'!F158&lt;'Radio Config'!$D$5, 'Radio Config'!$F$5="y"), 'ICS-217'!F158, IF(AND('ICS-217'!F158&gt;'Radio Config'!$C$6, 'ICS-217'!F158&lt;'Radio Config'!$D$6, 'Radio Config'!$F$6="y"), 'ICS-217'!F158, IF(AND('ICS-217'!F158&gt;'Radio Config'!$C$7, 'ICS-217'!F158&lt;'Radio Config'!$D$7, 'Radio Config'!$F$7="y"), 'ICS-217'!F158, IF(AND('ICS-217'!F158&gt;'Radio Config'!$C$8, 'ICS-217'!F158&lt;'Radio Config'!$D$8, 'Radio Config'!$F$8="y"), 'ICS-217'!F158, ""))))))))</f>
        <v/>
      </c>
      <c r="D146" t="str">
        <f>IF(C146&lt;&gt;"", IF('ICS-217'!$F158='ICS-217'!$I158, "", IF('ICS-217'!$F158&gt;'ICS-217'!$I158, "-", IF('ICS-217'!$F158&lt;'ICS-217'!$I158, "+", "error"))), "")</f>
        <v/>
      </c>
      <c r="E146" s="111" t="str">
        <f>IF('ICS-217'!L158&lt;&gt;"FM","", IF(AND('ICS-217'!F158&gt;'Radio Config'!$C$2, 'ICS-217'!F158&lt;'Radio Config'!$D$2, 'Radio Config'!$F$2="y"), ABS('ICS-217'!F158-'ICS-217'!I158), IF(AND('ICS-217'!F158&gt;'Radio Config'!$C$3, 'ICS-217'!F158&lt;'Radio Config'!$D$3, 'Radio Config'!$F$3="y"), ABS('ICS-217'!F158-'ICS-217'!I158), IF(AND('ICS-217'!F158&gt;'Radio Config'!$C$4, 'ICS-217'!F158&lt;'Radio Config'!$D$4, 'Radio Config'!$F$4="y"), ABS('ICS-217'!F158-'ICS-217'!I158), IF(AND('ICS-217'!F158&gt;'Radio Config'!$C$5, 'ICS-217'!F158&lt;'Radio Config'!$D$5, 'Radio Config'!$F$5="y"), ABS('ICS-217'!F158-'ICS-217'!I158), IF(AND('ICS-217'!F158&gt;'Radio Config'!$C$6, 'ICS-217'!F158&lt;'Radio Config'!$D$6, 'Radio Config'!$F$6="y"), ABS('ICS-217'!F158-'ICS-217'!I158), IF(AND('ICS-217'!F158&gt;'Radio Config'!$C$7, 'ICS-217'!F158&lt;'Radio Config'!$D$7, 'Radio Config'!$F$7="y"), ABS('ICS-217'!F158-'ICS-217'!I158), IF(AND('ICS-217'!F158&gt;'Radio Config'!$C$8, 'ICS-217'!F158&lt;'Radio Config'!$D$8, 'Radio Config'!$F$8="y"), ABS('ICS-217'!F158-'ICS-217'!I158), ""))))))))</f>
        <v/>
      </c>
      <c r="F146" t="str">
        <f>IF(C146&lt;&gt;"", IF(AND('ICS-217'!H158&lt;&gt;"", 'ICS-217'!K158&lt;&gt;""), "TSQL", IF('ICS-217'!K158&lt;&gt;"", "Tone", "")), "")</f>
        <v/>
      </c>
      <c r="G146" s="112" t="str">
        <f>IF(C146&lt;&gt;"", IF('ICS-217'!K158&lt;&gt;"", 'ICS-217'!K158, 88.5) , "")</f>
        <v/>
      </c>
      <c r="H146" s="100" t="str">
        <f>IF(C146&lt;&gt;"", IF('ICS-217'!K158&lt;&gt;"", 'ICS-217'!K158, G146) , "")</f>
        <v/>
      </c>
      <c r="I146" t="str">
        <f t="shared" si="1"/>
        <v/>
      </c>
      <c r="J146" t="str">
        <f t="shared" si="2"/>
        <v/>
      </c>
      <c r="K146" t="str">
        <f>IF(C146&lt;&gt;"", IF(AND('ICS-217'!G158="W",'ICS-217'!L158="FM"), "FM", IF(AND('ICS-217'!G158="N",'ICS-217'!L158="FM"), "NFM", "")), "")</f>
        <v/>
      </c>
    </row>
    <row r="147">
      <c r="A147">
        <f t="shared" si="3"/>
        <v>43</v>
      </c>
      <c r="B147" s="31" t="str">
        <f>IF(C147&lt;&gt;"", 'ICS-217'!D159 , "")</f>
        <v>UTAC4</v>
      </c>
      <c r="C147" s="110">
        <f>IF('ICS-217'!L159&lt;&gt;"FM","", IF(AND('ICS-217'!F159&gt;'Radio Config'!$C$2, 'ICS-217'!F159&lt;'Radio Config'!$D$2, 'Radio Config'!$F$2="y"), 'ICS-217'!F159, IF(AND('ICS-217'!F159&gt;'Radio Config'!$C$3, 'ICS-217'!F159&lt;'Radio Config'!$D$3, 'Radio Config'!$F$3="y"), 'ICS-217'!F159, IF(AND('ICS-217'!F159&gt;'Radio Config'!$C$4, 'ICS-217'!F159&lt;'Radio Config'!$D$4, 'Radio Config'!$F$4="y"), 'ICS-217'!F159, IF(AND('ICS-217'!F159&gt;'Radio Config'!$C$5, 'ICS-217'!F159&lt;'Radio Config'!$D$5, 'Radio Config'!$F$5="y"), 'ICS-217'!F159, IF(AND('ICS-217'!F159&gt;'Radio Config'!$C$6, 'ICS-217'!F159&lt;'Radio Config'!$D$6, 'Radio Config'!$F$6="y"), 'ICS-217'!F159, IF(AND('ICS-217'!F159&gt;'Radio Config'!$C$7, 'ICS-217'!F159&lt;'Radio Config'!$D$7, 'Radio Config'!$F$7="y"), 'ICS-217'!F159, IF(AND('ICS-217'!F159&gt;'Radio Config'!$C$8, 'ICS-217'!F159&lt;'Radio Config'!$D$8, 'Radio Config'!$F$8="y"), 'ICS-217'!F159, ""))))))))</f>
        <v>446.4</v>
      </c>
      <c r="D147" t="str">
        <f>IF(C147&lt;&gt;"", IF('ICS-217'!$F159='ICS-217'!$I159, "", IF('ICS-217'!$F159&gt;'ICS-217'!$I159, "-", IF('ICS-217'!$F159&lt;'ICS-217'!$I159, "+", "error"))), "")</f>
        <v/>
      </c>
      <c r="E147" s="111">
        <f>IF('ICS-217'!L159&lt;&gt;"FM","", IF(AND('ICS-217'!F159&gt;'Radio Config'!$C$2, 'ICS-217'!F159&lt;'Radio Config'!$D$2, 'Radio Config'!$F$2="y"), ABS('ICS-217'!F159-'ICS-217'!I159), IF(AND('ICS-217'!F159&gt;'Radio Config'!$C$3, 'ICS-217'!F159&lt;'Radio Config'!$D$3, 'Radio Config'!$F$3="y"), ABS('ICS-217'!F159-'ICS-217'!I159), IF(AND('ICS-217'!F159&gt;'Radio Config'!$C$4, 'ICS-217'!F159&lt;'Radio Config'!$D$4, 'Radio Config'!$F$4="y"), ABS('ICS-217'!F159-'ICS-217'!I159), IF(AND('ICS-217'!F159&gt;'Radio Config'!$C$5, 'ICS-217'!F159&lt;'Radio Config'!$D$5, 'Radio Config'!$F$5="y"), ABS('ICS-217'!F159-'ICS-217'!I159), IF(AND('ICS-217'!F159&gt;'Radio Config'!$C$6, 'ICS-217'!F159&lt;'Radio Config'!$D$6, 'Radio Config'!$F$6="y"), ABS('ICS-217'!F159-'ICS-217'!I159), IF(AND('ICS-217'!F159&gt;'Radio Config'!$C$7, 'ICS-217'!F159&lt;'Radio Config'!$D$7, 'Radio Config'!$F$7="y"), ABS('ICS-217'!F159-'ICS-217'!I159), IF(AND('ICS-217'!F159&gt;'Radio Config'!$C$8, 'ICS-217'!F159&lt;'Radio Config'!$D$8, 'Radio Config'!$F$8="y"), ABS('ICS-217'!F159-'ICS-217'!I159), ""))))))))</f>
        <v>0</v>
      </c>
      <c r="F147" t="str">
        <f>IF(C147&lt;&gt;"", IF(AND('ICS-217'!H159&lt;&gt;"", 'ICS-217'!K159&lt;&gt;""), "TSQL", IF('ICS-217'!K159&lt;&gt;"", "Tone", "")), "")</f>
        <v>Tone</v>
      </c>
      <c r="G147" s="112">
        <f>IF(C147&lt;&gt;"", IF('ICS-217'!K159&lt;&gt;"", 'ICS-217'!K159, 88.5) , "")</f>
        <v>100</v>
      </c>
      <c r="H147" s="112">
        <f>IF(C147&lt;&gt;"", IF('ICS-217'!K159&lt;&gt;"", 'ICS-217'!K159, G147) , "")</f>
        <v>100</v>
      </c>
      <c r="I147" t="str">
        <f t="shared" si="1"/>
        <v>023</v>
      </c>
      <c r="J147" t="str">
        <f t="shared" si="2"/>
        <v>NN</v>
      </c>
      <c r="K147" t="str">
        <f>IF(C147&lt;&gt;"", IF(AND('ICS-217'!G159="W",'ICS-217'!L159="FM"), "FM", IF(AND('ICS-217'!G159="N",'ICS-217'!L159="FM"), "NFM", "")), "")</f>
        <v>FM</v>
      </c>
    </row>
    <row r="148">
      <c r="A148" t="str">
        <f t="shared" si="3"/>
        <v/>
      </c>
      <c r="B148" s="31" t="str">
        <f>IF(C148&lt;&gt;"", 'ICS-217'!D160 , "")</f>
        <v/>
      </c>
      <c r="C148" s="110" t="str">
        <f>IF('ICS-217'!L160&lt;&gt;"FM","", IF(AND('ICS-217'!F160&gt;'Radio Config'!$C$2, 'ICS-217'!F160&lt;'Radio Config'!$D$2, 'Radio Config'!$F$2="y"), 'ICS-217'!F160, IF(AND('ICS-217'!F160&gt;'Radio Config'!$C$3, 'ICS-217'!F160&lt;'Radio Config'!$D$3, 'Radio Config'!$F$3="y"), 'ICS-217'!F160, IF(AND('ICS-217'!F160&gt;'Radio Config'!$C$4, 'ICS-217'!F160&lt;'Radio Config'!$D$4, 'Radio Config'!$F$4="y"), 'ICS-217'!F160, IF(AND('ICS-217'!F160&gt;'Radio Config'!$C$5, 'ICS-217'!F160&lt;'Radio Config'!$D$5, 'Radio Config'!$F$5="y"), 'ICS-217'!F160, IF(AND('ICS-217'!F160&gt;'Radio Config'!$C$6, 'ICS-217'!F160&lt;'Radio Config'!$D$6, 'Radio Config'!$F$6="y"), 'ICS-217'!F160, IF(AND('ICS-217'!F160&gt;'Radio Config'!$C$7, 'ICS-217'!F160&lt;'Radio Config'!$D$7, 'Radio Config'!$F$7="y"), 'ICS-217'!F160, IF(AND('ICS-217'!F160&gt;'Radio Config'!$C$8, 'ICS-217'!F160&lt;'Radio Config'!$D$8, 'Radio Config'!$F$8="y"), 'ICS-217'!F160, ""))))))))</f>
        <v/>
      </c>
      <c r="D148" t="str">
        <f>IF(C148&lt;&gt;"", IF('ICS-217'!$F160='ICS-217'!$I160, "", IF('ICS-217'!$F160&gt;'ICS-217'!$I160, "-", IF('ICS-217'!$F160&lt;'ICS-217'!$I160, "+", "error"))), "")</f>
        <v/>
      </c>
      <c r="E148" s="111" t="str">
        <f>IF('ICS-217'!L160&lt;&gt;"FM","", IF(AND('ICS-217'!F160&gt;'Radio Config'!$C$2, 'ICS-217'!F160&lt;'Radio Config'!$D$2, 'Radio Config'!$F$2="y"), ABS('ICS-217'!F160-'ICS-217'!I160), IF(AND('ICS-217'!F160&gt;'Radio Config'!$C$3, 'ICS-217'!F160&lt;'Radio Config'!$D$3, 'Radio Config'!$F$3="y"), ABS('ICS-217'!F160-'ICS-217'!I160), IF(AND('ICS-217'!F160&gt;'Radio Config'!$C$4, 'ICS-217'!F160&lt;'Radio Config'!$D$4, 'Radio Config'!$F$4="y"), ABS('ICS-217'!F160-'ICS-217'!I160), IF(AND('ICS-217'!F160&gt;'Radio Config'!$C$5, 'ICS-217'!F160&lt;'Radio Config'!$D$5, 'Radio Config'!$F$5="y"), ABS('ICS-217'!F160-'ICS-217'!I160), IF(AND('ICS-217'!F160&gt;'Radio Config'!$C$6, 'ICS-217'!F160&lt;'Radio Config'!$D$6, 'Radio Config'!$F$6="y"), ABS('ICS-217'!F160-'ICS-217'!I160), IF(AND('ICS-217'!F160&gt;'Radio Config'!$C$7, 'ICS-217'!F160&lt;'Radio Config'!$D$7, 'Radio Config'!$F$7="y"), ABS('ICS-217'!F160-'ICS-217'!I160), IF(AND('ICS-217'!F160&gt;'Radio Config'!$C$8, 'ICS-217'!F160&lt;'Radio Config'!$D$8, 'Radio Config'!$F$8="y"), ABS('ICS-217'!F160-'ICS-217'!I160), ""))))))))</f>
        <v/>
      </c>
      <c r="F148" t="str">
        <f>IF(C148&lt;&gt;"", IF(AND('ICS-217'!H160&lt;&gt;"", 'ICS-217'!K160&lt;&gt;""), "TSQL", IF('ICS-217'!K160&lt;&gt;"", "Tone", "")), "")</f>
        <v/>
      </c>
      <c r="G148" s="112" t="str">
        <f>IF(C148&lt;&gt;"", IF('ICS-217'!K160&lt;&gt;"", 'ICS-217'!K160, 88.5) , "")</f>
        <v/>
      </c>
      <c r="H148" s="100" t="str">
        <f>IF(C148&lt;&gt;"", IF('ICS-217'!K160&lt;&gt;"", 'ICS-217'!K160, G148) , "")</f>
        <v/>
      </c>
      <c r="I148" t="str">
        <f t="shared" si="1"/>
        <v/>
      </c>
      <c r="J148" t="str">
        <f t="shared" si="2"/>
        <v/>
      </c>
      <c r="K148" t="str">
        <f>IF(C148&lt;&gt;"", IF(AND('ICS-217'!G160="W",'ICS-217'!L160="FM"), "FM", IF(AND('ICS-217'!G160="N",'ICS-217'!L160="FM"), "NFM", "")), "")</f>
        <v/>
      </c>
    </row>
    <row r="149">
      <c r="A149" t="str">
        <f t="shared" si="3"/>
        <v/>
      </c>
      <c r="B149" s="31" t="str">
        <f>IF(C149&lt;&gt;"", 'ICS-217'!D161 , "")</f>
        <v/>
      </c>
      <c r="C149" s="110" t="str">
        <f>IF('ICS-217'!L161&lt;&gt;"FM","", IF(AND('ICS-217'!F161&gt;'Radio Config'!$C$2, 'ICS-217'!F161&lt;'Radio Config'!$D$2, 'Radio Config'!$F$2="y"), 'ICS-217'!F161, IF(AND('ICS-217'!F161&gt;'Radio Config'!$C$3, 'ICS-217'!F161&lt;'Radio Config'!$D$3, 'Radio Config'!$F$3="y"), 'ICS-217'!F161, IF(AND('ICS-217'!F161&gt;'Radio Config'!$C$4, 'ICS-217'!F161&lt;'Radio Config'!$D$4, 'Radio Config'!$F$4="y"), 'ICS-217'!F161, IF(AND('ICS-217'!F161&gt;'Radio Config'!$C$5, 'ICS-217'!F161&lt;'Radio Config'!$D$5, 'Radio Config'!$F$5="y"), 'ICS-217'!F161, IF(AND('ICS-217'!F161&gt;'Radio Config'!$C$6, 'ICS-217'!F161&lt;'Radio Config'!$D$6, 'Radio Config'!$F$6="y"), 'ICS-217'!F161, IF(AND('ICS-217'!F161&gt;'Radio Config'!$C$7, 'ICS-217'!F161&lt;'Radio Config'!$D$7, 'Radio Config'!$F$7="y"), 'ICS-217'!F161, IF(AND('ICS-217'!F161&gt;'Radio Config'!$C$8, 'ICS-217'!F161&lt;'Radio Config'!$D$8, 'Radio Config'!$F$8="y"), 'ICS-217'!F161, ""))))))))</f>
        <v/>
      </c>
      <c r="D149" t="str">
        <f>IF(C149&lt;&gt;"", IF('ICS-217'!$F161='ICS-217'!$I161, "", IF('ICS-217'!$F161&gt;'ICS-217'!$I161, "-", IF('ICS-217'!$F161&lt;'ICS-217'!$I161, "+", "error"))), "")</f>
        <v/>
      </c>
      <c r="E149" s="111" t="str">
        <f>IF('ICS-217'!L161&lt;&gt;"FM","", IF(AND('ICS-217'!F161&gt;'Radio Config'!$C$2, 'ICS-217'!F161&lt;'Radio Config'!$D$2, 'Radio Config'!$F$2="y"), ABS('ICS-217'!F161-'ICS-217'!I161), IF(AND('ICS-217'!F161&gt;'Radio Config'!$C$3, 'ICS-217'!F161&lt;'Radio Config'!$D$3, 'Radio Config'!$F$3="y"), ABS('ICS-217'!F161-'ICS-217'!I161), IF(AND('ICS-217'!F161&gt;'Radio Config'!$C$4, 'ICS-217'!F161&lt;'Radio Config'!$D$4, 'Radio Config'!$F$4="y"), ABS('ICS-217'!F161-'ICS-217'!I161), IF(AND('ICS-217'!F161&gt;'Radio Config'!$C$5, 'ICS-217'!F161&lt;'Radio Config'!$D$5, 'Radio Config'!$F$5="y"), ABS('ICS-217'!F161-'ICS-217'!I161), IF(AND('ICS-217'!F161&gt;'Radio Config'!$C$6, 'ICS-217'!F161&lt;'Radio Config'!$D$6, 'Radio Config'!$F$6="y"), ABS('ICS-217'!F161-'ICS-217'!I161), IF(AND('ICS-217'!F161&gt;'Radio Config'!$C$7, 'ICS-217'!F161&lt;'Radio Config'!$D$7, 'Radio Config'!$F$7="y"), ABS('ICS-217'!F161-'ICS-217'!I161), IF(AND('ICS-217'!F161&gt;'Radio Config'!$C$8, 'ICS-217'!F161&lt;'Radio Config'!$D$8, 'Radio Config'!$F$8="y"), ABS('ICS-217'!F161-'ICS-217'!I161), ""))))))))</f>
        <v/>
      </c>
      <c r="F149" t="str">
        <f>IF(C149&lt;&gt;"", IF(AND('ICS-217'!H161&lt;&gt;"", 'ICS-217'!K161&lt;&gt;""), "TSQL", IF('ICS-217'!K161&lt;&gt;"", "Tone", "")), "")</f>
        <v/>
      </c>
      <c r="G149" s="112" t="str">
        <f>IF(C149&lt;&gt;"", IF('ICS-217'!K161&lt;&gt;"", 'ICS-217'!K161, 88.5) , "")</f>
        <v/>
      </c>
      <c r="H149" s="100" t="str">
        <f>IF(C149&lt;&gt;"", IF('ICS-217'!K161&lt;&gt;"", 'ICS-217'!K161, G149) , "")</f>
        <v/>
      </c>
      <c r="I149" t="str">
        <f t="shared" si="1"/>
        <v/>
      </c>
      <c r="J149" t="str">
        <f t="shared" si="2"/>
        <v/>
      </c>
      <c r="K149" t="str">
        <f>IF(C149&lt;&gt;"", IF(AND('ICS-217'!G161="W",'ICS-217'!L161="FM"), "FM", IF(AND('ICS-217'!G161="N",'ICS-217'!L161="FM"), "NFM", "")), "")</f>
        <v/>
      </c>
    </row>
    <row r="150">
      <c r="A150">
        <f t="shared" si="3"/>
        <v>44</v>
      </c>
      <c r="B150" s="31" t="str">
        <f>IF(C150&lt;&gt;"", 'ICS-217'!D162 , "")</f>
        <v>UTAC7</v>
      </c>
      <c r="C150" s="110">
        <f>IF('ICS-217'!L162&lt;&gt;"FM","", IF(AND('ICS-217'!F162&gt;'Radio Config'!$C$2, 'ICS-217'!F162&lt;'Radio Config'!$D$2, 'Radio Config'!$F$2="y"), 'ICS-217'!F162, IF(AND('ICS-217'!F162&gt;'Radio Config'!$C$3, 'ICS-217'!F162&lt;'Radio Config'!$D$3, 'Radio Config'!$F$3="y"), 'ICS-217'!F162, IF(AND('ICS-217'!F162&gt;'Radio Config'!$C$4, 'ICS-217'!F162&lt;'Radio Config'!$D$4, 'Radio Config'!$F$4="y"), 'ICS-217'!F162, IF(AND('ICS-217'!F162&gt;'Radio Config'!$C$5, 'ICS-217'!F162&lt;'Radio Config'!$D$5, 'Radio Config'!$F$5="y"), 'ICS-217'!F162, IF(AND('ICS-217'!F162&gt;'Radio Config'!$C$6, 'ICS-217'!F162&lt;'Radio Config'!$D$6, 'Radio Config'!$F$6="y"), 'ICS-217'!F162, IF(AND('ICS-217'!F162&gt;'Radio Config'!$C$7, 'ICS-217'!F162&lt;'Radio Config'!$D$7, 'Radio Config'!$F$7="y"), 'ICS-217'!F162, IF(AND('ICS-217'!F162&gt;'Radio Config'!$C$8, 'ICS-217'!F162&lt;'Radio Config'!$D$8, 'Radio Config'!$F$8="y"), 'ICS-217'!F162, ""))))))))</f>
        <v>446.7</v>
      </c>
      <c r="D150" t="str">
        <f>IF(C150&lt;&gt;"", IF('ICS-217'!$F162='ICS-217'!$I162, "", IF('ICS-217'!$F162&gt;'ICS-217'!$I162, "-", IF('ICS-217'!$F162&lt;'ICS-217'!$I162, "+", "error"))), "")</f>
        <v/>
      </c>
      <c r="E150" s="111">
        <f>IF('ICS-217'!L162&lt;&gt;"FM","", IF(AND('ICS-217'!F162&gt;'Radio Config'!$C$2, 'ICS-217'!F162&lt;'Radio Config'!$D$2, 'Radio Config'!$F$2="y"), ABS('ICS-217'!F162-'ICS-217'!I162), IF(AND('ICS-217'!F162&gt;'Radio Config'!$C$3, 'ICS-217'!F162&lt;'Radio Config'!$D$3, 'Radio Config'!$F$3="y"), ABS('ICS-217'!F162-'ICS-217'!I162), IF(AND('ICS-217'!F162&gt;'Radio Config'!$C$4, 'ICS-217'!F162&lt;'Radio Config'!$D$4, 'Radio Config'!$F$4="y"), ABS('ICS-217'!F162-'ICS-217'!I162), IF(AND('ICS-217'!F162&gt;'Radio Config'!$C$5, 'ICS-217'!F162&lt;'Radio Config'!$D$5, 'Radio Config'!$F$5="y"), ABS('ICS-217'!F162-'ICS-217'!I162), IF(AND('ICS-217'!F162&gt;'Radio Config'!$C$6, 'ICS-217'!F162&lt;'Radio Config'!$D$6, 'Radio Config'!$F$6="y"), ABS('ICS-217'!F162-'ICS-217'!I162), IF(AND('ICS-217'!F162&gt;'Radio Config'!$C$7, 'ICS-217'!F162&lt;'Radio Config'!$D$7, 'Radio Config'!$F$7="y"), ABS('ICS-217'!F162-'ICS-217'!I162), IF(AND('ICS-217'!F162&gt;'Radio Config'!$C$8, 'ICS-217'!F162&lt;'Radio Config'!$D$8, 'Radio Config'!$F$8="y"), ABS('ICS-217'!F162-'ICS-217'!I162), ""))))))))</f>
        <v>0</v>
      </c>
      <c r="F150" t="str">
        <f>IF(C150&lt;&gt;"", IF(AND('ICS-217'!H162&lt;&gt;"", 'ICS-217'!K162&lt;&gt;""), "TSQL", IF('ICS-217'!K162&lt;&gt;"", "Tone", "")), "")</f>
        <v>Tone</v>
      </c>
      <c r="G150" s="112">
        <f>IF(C150&lt;&gt;"", IF('ICS-217'!K162&lt;&gt;"", 'ICS-217'!K162, 88.5) , "")</f>
        <v>100</v>
      </c>
      <c r="H150" s="112">
        <f>IF(C150&lt;&gt;"", IF('ICS-217'!K162&lt;&gt;"", 'ICS-217'!K162, G150) , "")</f>
        <v>100</v>
      </c>
      <c r="I150" t="str">
        <f t="shared" si="1"/>
        <v>023</v>
      </c>
      <c r="J150" t="str">
        <f t="shared" si="2"/>
        <v>NN</v>
      </c>
      <c r="K150" t="str">
        <f>IF(C150&lt;&gt;"", IF(AND('ICS-217'!G162="W",'ICS-217'!L162="FM"), "FM", IF(AND('ICS-217'!G162="N",'ICS-217'!L162="FM"), "NFM", "")), "")</f>
        <v>FM</v>
      </c>
    </row>
    <row r="151">
      <c r="A151" t="str">
        <f t="shared" si="3"/>
        <v/>
      </c>
      <c r="B151" s="31" t="str">
        <f>IF(C151&lt;&gt;"", 'ICS-217'!D163 , "")</f>
        <v/>
      </c>
      <c r="C151" s="110" t="str">
        <f>IF('ICS-217'!L163&lt;&gt;"FM","", IF(AND('ICS-217'!F163&gt;'Radio Config'!$C$2, 'ICS-217'!F163&lt;'Radio Config'!$D$2, 'Radio Config'!$F$2="y"), 'ICS-217'!F163, IF(AND('ICS-217'!F163&gt;'Radio Config'!$C$3, 'ICS-217'!F163&lt;'Radio Config'!$D$3, 'Radio Config'!$F$3="y"), 'ICS-217'!F163, IF(AND('ICS-217'!F163&gt;'Radio Config'!$C$4, 'ICS-217'!F163&lt;'Radio Config'!$D$4, 'Radio Config'!$F$4="y"), 'ICS-217'!F163, IF(AND('ICS-217'!F163&gt;'Radio Config'!$C$5, 'ICS-217'!F163&lt;'Radio Config'!$D$5, 'Radio Config'!$F$5="y"), 'ICS-217'!F163, IF(AND('ICS-217'!F163&gt;'Radio Config'!$C$6, 'ICS-217'!F163&lt;'Radio Config'!$D$6, 'Radio Config'!$F$6="y"), 'ICS-217'!F163, IF(AND('ICS-217'!F163&gt;'Radio Config'!$C$7, 'ICS-217'!F163&lt;'Radio Config'!$D$7, 'Radio Config'!$F$7="y"), 'ICS-217'!F163, IF(AND('ICS-217'!F163&gt;'Radio Config'!$C$8, 'ICS-217'!F163&lt;'Radio Config'!$D$8, 'Radio Config'!$F$8="y"), 'ICS-217'!F163, ""))))))))</f>
        <v/>
      </c>
      <c r="D151" t="str">
        <f>IF(C151&lt;&gt;"", IF('ICS-217'!$F163='ICS-217'!$I163, "", IF('ICS-217'!$F163&gt;'ICS-217'!$I163, "-", IF('ICS-217'!$F163&lt;'ICS-217'!$I163, "+", "error"))), "")</f>
        <v/>
      </c>
      <c r="E151" s="111" t="str">
        <f>IF('ICS-217'!L163&lt;&gt;"FM","", IF(AND('ICS-217'!F163&gt;'Radio Config'!$C$2, 'ICS-217'!F163&lt;'Radio Config'!$D$2, 'Radio Config'!$F$2="y"), ABS('ICS-217'!F163-'ICS-217'!I163), IF(AND('ICS-217'!F163&gt;'Radio Config'!$C$3, 'ICS-217'!F163&lt;'Radio Config'!$D$3, 'Radio Config'!$F$3="y"), ABS('ICS-217'!F163-'ICS-217'!I163), IF(AND('ICS-217'!F163&gt;'Radio Config'!$C$4, 'ICS-217'!F163&lt;'Radio Config'!$D$4, 'Radio Config'!$F$4="y"), ABS('ICS-217'!F163-'ICS-217'!I163), IF(AND('ICS-217'!F163&gt;'Radio Config'!$C$5, 'ICS-217'!F163&lt;'Radio Config'!$D$5, 'Radio Config'!$F$5="y"), ABS('ICS-217'!F163-'ICS-217'!I163), IF(AND('ICS-217'!F163&gt;'Radio Config'!$C$6, 'ICS-217'!F163&lt;'Radio Config'!$D$6, 'Radio Config'!$F$6="y"), ABS('ICS-217'!F163-'ICS-217'!I163), IF(AND('ICS-217'!F163&gt;'Radio Config'!$C$7, 'ICS-217'!F163&lt;'Radio Config'!$D$7, 'Radio Config'!$F$7="y"), ABS('ICS-217'!F163-'ICS-217'!I163), IF(AND('ICS-217'!F163&gt;'Radio Config'!$C$8, 'ICS-217'!F163&lt;'Radio Config'!$D$8, 'Radio Config'!$F$8="y"), ABS('ICS-217'!F163-'ICS-217'!I163), ""))))))))</f>
        <v/>
      </c>
      <c r="F151" t="str">
        <f>IF(C151&lt;&gt;"", IF(AND('ICS-217'!H163&lt;&gt;"", 'ICS-217'!K163&lt;&gt;""), "TSQL", IF('ICS-217'!K163&lt;&gt;"", "Tone", "")), "")</f>
        <v/>
      </c>
      <c r="G151" s="112" t="str">
        <f>IF(C151&lt;&gt;"", IF('ICS-217'!K163&lt;&gt;"", 'ICS-217'!K163, 88.5) , "")</f>
        <v/>
      </c>
      <c r="H151" s="100" t="str">
        <f>IF(C151&lt;&gt;"", IF('ICS-217'!K163&lt;&gt;"", 'ICS-217'!K163, G151) , "")</f>
        <v/>
      </c>
      <c r="I151" t="str">
        <f t="shared" si="1"/>
        <v/>
      </c>
      <c r="J151" t="str">
        <f t="shared" si="2"/>
        <v/>
      </c>
      <c r="K151" t="str">
        <f>IF(C151&lt;&gt;"", IF(AND('ICS-217'!G163="W",'ICS-217'!L163="FM"), "FM", IF(AND('ICS-217'!G163="N",'ICS-217'!L163="FM"), "NFM", "")), "")</f>
        <v/>
      </c>
    </row>
    <row r="152">
      <c r="A152">
        <f t="shared" si="3"/>
        <v>45</v>
      </c>
      <c r="B152" s="31" t="str">
        <f>IF(C152&lt;&gt;"", 'ICS-217'!D164 , "")</f>
        <v>UTAC9</v>
      </c>
      <c r="C152" s="110">
        <f>IF('ICS-217'!L164&lt;&gt;"FM","", IF(AND('ICS-217'!F164&gt;'Radio Config'!$C$2, 'ICS-217'!F164&lt;'Radio Config'!$D$2, 'Radio Config'!$F$2="y"), 'ICS-217'!F164, IF(AND('ICS-217'!F164&gt;'Radio Config'!$C$3, 'ICS-217'!F164&lt;'Radio Config'!$D$3, 'Radio Config'!$F$3="y"), 'ICS-217'!F164, IF(AND('ICS-217'!F164&gt;'Radio Config'!$C$4, 'ICS-217'!F164&lt;'Radio Config'!$D$4, 'Radio Config'!$F$4="y"), 'ICS-217'!F164, IF(AND('ICS-217'!F164&gt;'Radio Config'!$C$5, 'ICS-217'!F164&lt;'Radio Config'!$D$5, 'Radio Config'!$F$5="y"), 'ICS-217'!F164, IF(AND('ICS-217'!F164&gt;'Radio Config'!$C$6, 'ICS-217'!F164&lt;'Radio Config'!$D$6, 'Radio Config'!$F$6="y"), 'ICS-217'!F164, IF(AND('ICS-217'!F164&gt;'Radio Config'!$C$7, 'ICS-217'!F164&lt;'Radio Config'!$D$7, 'Radio Config'!$F$7="y"), 'ICS-217'!F164, IF(AND('ICS-217'!F164&gt;'Radio Config'!$C$8, 'ICS-217'!F164&lt;'Radio Config'!$D$8, 'Radio Config'!$F$8="y"), 'ICS-217'!F164, ""))))))))</f>
        <v>446.9</v>
      </c>
      <c r="D152" t="str">
        <f>IF(C152&lt;&gt;"", IF('ICS-217'!$F164='ICS-217'!$I164, "", IF('ICS-217'!$F164&gt;'ICS-217'!$I164, "-", IF('ICS-217'!$F164&lt;'ICS-217'!$I164, "+", "error"))), "")</f>
        <v/>
      </c>
      <c r="E152" s="111">
        <f>IF('ICS-217'!L164&lt;&gt;"FM","", IF(AND('ICS-217'!F164&gt;'Radio Config'!$C$2, 'ICS-217'!F164&lt;'Radio Config'!$D$2, 'Radio Config'!$F$2="y"), ABS('ICS-217'!F164-'ICS-217'!I164), IF(AND('ICS-217'!F164&gt;'Radio Config'!$C$3, 'ICS-217'!F164&lt;'Radio Config'!$D$3, 'Radio Config'!$F$3="y"), ABS('ICS-217'!F164-'ICS-217'!I164), IF(AND('ICS-217'!F164&gt;'Radio Config'!$C$4, 'ICS-217'!F164&lt;'Radio Config'!$D$4, 'Radio Config'!$F$4="y"), ABS('ICS-217'!F164-'ICS-217'!I164), IF(AND('ICS-217'!F164&gt;'Radio Config'!$C$5, 'ICS-217'!F164&lt;'Radio Config'!$D$5, 'Radio Config'!$F$5="y"), ABS('ICS-217'!F164-'ICS-217'!I164), IF(AND('ICS-217'!F164&gt;'Radio Config'!$C$6, 'ICS-217'!F164&lt;'Radio Config'!$D$6, 'Radio Config'!$F$6="y"), ABS('ICS-217'!F164-'ICS-217'!I164), IF(AND('ICS-217'!F164&gt;'Radio Config'!$C$7, 'ICS-217'!F164&lt;'Radio Config'!$D$7, 'Radio Config'!$F$7="y"), ABS('ICS-217'!F164-'ICS-217'!I164), IF(AND('ICS-217'!F164&gt;'Radio Config'!$C$8, 'ICS-217'!F164&lt;'Radio Config'!$D$8, 'Radio Config'!$F$8="y"), ABS('ICS-217'!F164-'ICS-217'!I164), ""))))))))</f>
        <v>0</v>
      </c>
      <c r="F152" t="str">
        <f>IF(C152&lt;&gt;"", IF(AND('ICS-217'!H164&lt;&gt;"", 'ICS-217'!K164&lt;&gt;""), "TSQL", IF('ICS-217'!K164&lt;&gt;"", "Tone", "")), "")</f>
        <v>Tone</v>
      </c>
      <c r="G152" s="112">
        <f>IF(C152&lt;&gt;"", IF('ICS-217'!K164&lt;&gt;"", 'ICS-217'!K164, 88.5) , "")</f>
        <v>100</v>
      </c>
      <c r="H152" s="112">
        <f>IF(C152&lt;&gt;"", IF('ICS-217'!K164&lt;&gt;"", 'ICS-217'!K164, G152) , "")</f>
        <v>100</v>
      </c>
      <c r="I152" t="str">
        <f t="shared" si="1"/>
        <v>023</v>
      </c>
      <c r="J152" t="str">
        <f t="shared" si="2"/>
        <v>NN</v>
      </c>
      <c r="K152" t="str">
        <f>IF(C152&lt;&gt;"", IF(AND('ICS-217'!G164="W",'ICS-217'!L164="FM"), "FM", IF(AND('ICS-217'!G164="N",'ICS-217'!L164="FM"), "NFM", "")), "")</f>
        <v>FM</v>
      </c>
    </row>
    <row r="153">
      <c r="A153" t="str">
        <f t="shared" si="3"/>
        <v/>
      </c>
      <c r="B153" s="31" t="str">
        <f>IF(C153&lt;&gt;"", 'ICS-217'!D165 , "")</f>
        <v/>
      </c>
      <c r="C153" s="110" t="str">
        <f>IF('ICS-217'!L165&lt;&gt;"FM","", IF(AND('ICS-217'!F165&gt;'Radio Config'!$C$2, 'ICS-217'!F165&lt;'Radio Config'!$D$2, 'Radio Config'!$F$2="y"), 'ICS-217'!F165, IF(AND('ICS-217'!F165&gt;'Radio Config'!$C$3, 'ICS-217'!F165&lt;'Radio Config'!$D$3, 'Radio Config'!$F$3="y"), 'ICS-217'!F165, IF(AND('ICS-217'!F165&gt;'Radio Config'!$C$4, 'ICS-217'!F165&lt;'Radio Config'!$D$4, 'Radio Config'!$F$4="y"), 'ICS-217'!F165, IF(AND('ICS-217'!F165&gt;'Radio Config'!$C$5, 'ICS-217'!F165&lt;'Radio Config'!$D$5, 'Radio Config'!$F$5="y"), 'ICS-217'!F165, IF(AND('ICS-217'!F165&gt;'Radio Config'!$C$6, 'ICS-217'!F165&lt;'Radio Config'!$D$6, 'Radio Config'!$F$6="y"), 'ICS-217'!F165, IF(AND('ICS-217'!F165&gt;'Radio Config'!$C$7, 'ICS-217'!F165&lt;'Radio Config'!$D$7, 'Radio Config'!$F$7="y"), 'ICS-217'!F165, IF(AND('ICS-217'!F165&gt;'Radio Config'!$C$8, 'ICS-217'!F165&lt;'Radio Config'!$D$8, 'Radio Config'!$F$8="y"), 'ICS-217'!F165, ""))))))))</f>
        <v/>
      </c>
      <c r="D153" t="str">
        <f>IF(C153&lt;&gt;"", IF('ICS-217'!$F165='ICS-217'!$I165, "", IF('ICS-217'!$F165&gt;'ICS-217'!$I165, "-", IF('ICS-217'!$F165&lt;'ICS-217'!$I165, "+", "error"))), "")</f>
        <v/>
      </c>
      <c r="E153" s="111" t="str">
        <f>IF('ICS-217'!L165&lt;&gt;"FM","", IF(AND('ICS-217'!F165&gt;'Radio Config'!$C$2, 'ICS-217'!F165&lt;'Radio Config'!$D$2, 'Radio Config'!$F$2="y"), ABS('ICS-217'!F165-'ICS-217'!I165), IF(AND('ICS-217'!F165&gt;'Radio Config'!$C$3, 'ICS-217'!F165&lt;'Radio Config'!$D$3, 'Radio Config'!$F$3="y"), ABS('ICS-217'!F165-'ICS-217'!I165), IF(AND('ICS-217'!F165&gt;'Radio Config'!$C$4, 'ICS-217'!F165&lt;'Radio Config'!$D$4, 'Radio Config'!$F$4="y"), ABS('ICS-217'!F165-'ICS-217'!I165), IF(AND('ICS-217'!F165&gt;'Radio Config'!$C$5, 'ICS-217'!F165&lt;'Radio Config'!$D$5, 'Radio Config'!$F$5="y"), ABS('ICS-217'!F165-'ICS-217'!I165), IF(AND('ICS-217'!F165&gt;'Radio Config'!$C$6, 'ICS-217'!F165&lt;'Radio Config'!$D$6, 'Radio Config'!$F$6="y"), ABS('ICS-217'!F165-'ICS-217'!I165), IF(AND('ICS-217'!F165&gt;'Radio Config'!$C$7, 'ICS-217'!F165&lt;'Radio Config'!$D$7, 'Radio Config'!$F$7="y"), ABS('ICS-217'!F165-'ICS-217'!I165), IF(AND('ICS-217'!F165&gt;'Radio Config'!$C$8, 'ICS-217'!F165&lt;'Radio Config'!$D$8, 'Radio Config'!$F$8="y"), ABS('ICS-217'!F165-'ICS-217'!I165), ""))))))))</f>
        <v/>
      </c>
      <c r="F153" t="str">
        <f>IF(C153&lt;&gt;"", IF(AND('ICS-217'!H165&lt;&gt;"", 'ICS-217'!K165&lt;&gt;""), "TSQL", IF('ICS-217'!K165&lt;&gt;"", "Tone", "")), "")</f>
        <v/>
      </c>
      <c r="G153" s="112" t="str">
        <f>IF(C153&lt;&gt;"", IF('ICS-217'!K165&lt;&gt;"", 'ICS-217'!K165, 88.5) , "")</f>
        <v/>
      </c>
      <c r="H153" s="100" t="str">
        <f>IF(C153&lt;&gt;"", IF('ICS-217'!K165&lt;&gt;"", 'ICS-217'!K165, G153) , "")</f>
        <v/>
      </c>
      <c r="I153" t="str">
        <f t="shared" si="1"/>
        <v/>
      </c>
      <c r="J153" t="str">
        <f t="shared" si="2"/>
        <v/>
      </c>
      <c r="K153" t="str">
        <f>IF(C153&lt;&gt;"", IF(AND('ICS-217'!G165="W",'ICS-217'!L165="FM"), "FM", IF(AND('ICS-217'!G165="N",'ICS-217'!L165="FM"), "NFM", "")), "")</f>
        <v/>
      </c>
    </row>
    <row r="154">
      <c r="A154" t="str">
        <f t="shared" si="3"/>
        <v/>
      </c>
      <c r="B154" s="31" t="str">
        <f>IF(C154&lt;&gt;"", 'ICS-217'!D166 , "")</f>
        <v/>
      </c>
      <c r="C154" s="110" t="str">
        <f>IF('ICS-217'!L166&lt;&gt;"FM","", IF(AND('ICS-217'!F166&gt;'Radio Config'!$C$2, 'ICS-217'!F166&lt;'Radio Config'!$D$2, 'Radio Config'!$F$2="y"), 'ICS-217'!F166, IF(AND('ICS-217'!F166&gt;'Radio Config'!$C$3, 'ICS-217'!F166&lt;'Radio Config'!$D$3, 'Radio Config'!$F$3="y"), 'ICS-217'!F166, IF(AND('ICS-217'!F166&gt;'Radio Config'!$C$4, 'ICS-217'!F166&lt;'Radio Config'!$D$4, 'Radio Config'!$F$4="y"), 'ICS-217'!F166, IF(AND('ICS-217'!F166&gt;'Radio Config'!$C$5, 'ICS-217'!F166&lt;'Radio Config'!$D$5, 'Radio Config'!$F$5="y"), 'ICS-217'!F166, IF(AND('ICS-217'!F166&gt;'Radio Config'!$C$6, 'ICS-217'!F166&lt;'Radio Config'!$D$6, 'Radio Config'!$F$6="y"), 'ICS-217'!F166, IF(AND('ICS-217'!F166&gt;'Radio Config'!$C$7, 'ICS-217'!F166&lt;'Radio Config'!$D$7, 'Radio Config'!$F$7="y"), 'ICS-217'!F166, IF(AND('ICS-217'!F166&gt;'Radio Config'!$C$8, 'ICS-217'!F166&lt;'Radio Config'!$D$8, 'Radio Config'!$F$8="y"), 'ICS-217'!F166, ""))))))))</f>
        <v/>
      </c>
      <c r="D154" t="str">
        <f>IF(C154&lt;&gt;"", IF('ICS-217'!$F166='ICS-217'!$I166, "", IF('ICS-217'!$F166&gt;'ICS-217'!$I166, "-", IF('ICS-217'!$F166&lt;'ICS-217'!$I166, "+", "error"))), "")</f>
        <v/>
      </c>
      <c r="E154" s="111" t="str">
        <f>IF('ICS-217'!L166&lt;&gt;"FM","", IF(AND('ICS-217'!F166&gt;'Radio Config'!$C$2, 'ICS-217'!F166&lt;'Radio Config'!$D$2, 'Radio Config'!$F$2="y"), ABS('ICS-217'!F166-'ICS-217'!I166), IF(AND('ICS-217'!F166&gt;'Radio Config'!$C$3, 'ICS-217'!F166&lt;'Radio Config'!$D$3, 'Radio Config'!$F$3="y"), ABS('ICS-217'!F166-'ICS-217'!I166), IF(AND('ICS-217'!F166&gt;'Radio Config'!$C$4, 'ICS-217'!F166&lt;'Radio Config'!$D$4, 'Radio Config'!$F$4="y"), ABS('ICS-217'!F166-'ICS-217'!I166), IF(AND('ICS-217'!F166&gt;'Radio Config'!$C$5, 'ICS-217'!F166&lt;'Radio Config'!$D$5, 'Radio Config'!$F$5="y"), ABS('ICS-217'!F166-'ICS-217'!I166), IF(AND('ICS-217'!F166&gt;'Radio Config'!$C$6, 'ICS-217'!F166&lt;'Radio Config'!$D$6, 'Radio Config'!$F$6="y"), ABS('ICS-217'!F166-'ICS-217'!I166), IF(AND('ICS-217'!F166&gt;'Radio Config'!$C$7, 'ICS-217'!F166&lt;'Radio Config'!$D$7, 'Radio Config'!$F$7="y"), ABS('ICS-217'!F166-'ICS-217'!I166), IF(AND('ICS-217'!F166&gt;'Radio Config'!$C$8, 'ICS-217'!F166&lt;'Radio Config'!$D$8, 'Radio Config'!$F$8="y"), ABS('ICS-217'!F166-'ICS-217'!I166), ""))))))))</f>
        <v/>
      </c>
      <c r="F154" t="str">
        <f>IF(C154&lt;&gt;"", IF(AND('ICS-217'!H166&lt;&gt;"", 'ICS-217'!K166&lt;&gt;""), "TSQL", IF('ICS-217'!K166&lt;&gt;"", "Tone", "")), "")</f>
        <v/>
      </c>
      <c r="G154" s="112" t="str">
        <f>IF(C154&lt;&gt;"", IF('ICS-217'!K166&lt;&gt;"", 'ICS-217'!K166, 88.5) , "")</f>
        <v/>
      </c>
      <c r="H154" s="100" t="str">
        <f>IF(C154&lt;&gt;"", IF('ICS-217'!K166&lt;&gt;"", 'ICS-217'!K166, G154) , "")</f>
        <v/>
      </c>
      <c r="I154" t="str">
        <f t="shared" si="1"/>
        <v/>
      </c>
      <c r="J154" t="str">
        <f t="shared" si="2"/>
        <v/>
      </c>
      <c r="K154" t="str">
        <f>IF(C154&lt;&gt;"", IF(AND('ICS-217'!G166="W",'ICS-217'!L166="FM"), "FM", IF(AND('ICS-217'!G166="N",'ICS-217'!L166="FM"), "NFM", "")), "")</f>
        <v/>
      </c>
    </row>
    <row r="155">
      <c r="A155" t="str">
        <f t="shared" si="3"/>
        <v/>
      </c>
      <c r="B155" s="31" t="str">
        <f>IF(C155&lt;&gt;"", 'ICS-217'!D167 , "")</f>
        <v/>
      </c>
      <c r="C155" s="110" t="str">
        <f>IF('ICS-217'!L167&lt;&gt;"FM","", IF(AND('ICS-217'!F167&gt;'Radio Config'!$C$2, 'ICS-217'!F167&lt;'Radio Config'!$D$2, 'Radio Config'!$F$2="y"), 'ICS-217'!F167, IF(AND('ICS-217'!F167&gt;'Radio Config'!$C$3, 'ICS-217'!F167&lt;'Radio Config'!$D$3, 'Radio Config'!$F$3="y"), 'ICS-217'!F167, IF(AND('ICS-217'!F167&gt;'Radio Config'!$C$4, 'ICS-217'!F167&lt;'Radio Config'!$D$4, 'Radio Config'!$F$4="y"), 'ICS-217'!F167, IF(AND('ICS-217'!F167&gt;'Radio Config'!$C$5, 'ICS-217'!F167&lt;'Radio Config'!$D$5, 'Radio Config'!$F$5="y"), 'ICS-217'!F167, IF(AND('ICS-217'!F167&gt;'Radio Config'!$C$6, 'ICS-217'!F167&lt;'Radio Config'!$D$6, 'Radio Config'!$F$6="y"), 'ICS-217'!F167, IF(AND('ICS-217'!F167&gt;'Radio Config'!$C$7, 'ICS-217'!F167&lt;'Radio Config'!$D$7, 'Radio Config'!$F$7="y"), 'ICS-217'!F167, IF(AND('ICS-217'!F167&gt;'Radio Config'!$C$8, 'ICS-217'!F167&lt;'Radio Config'!$D$8, 'Radio Config'!$F$8="y"), 'ICS-217'!F167, ""))))))))</f>
        <v/>
      </c>
      <c r="D155" t="str">
        <f>IF(C155&lt;&gt;"", IF('ICS-217'!$F167='ICS-217'!$I167, "", IF('ICS-217'!$F167&gt;'ICS-217'!$I167, "-", IF('ICS-217'!$F167&lt;'ICS-217'!$I167, "+", "error"))), "")</f>
        <v/>
      </c>
      <c r="E155" s="111" t="str">
        <f>IF('ICS-217'!L167&lt;&gt;"FM","", IF(AND('ICS-217'!F167&gt;'Radio Config'!$C$2, 'ICS-217'!F167&lt;'Radio Config'!$D$2, 'Radio Config'!$F$2="y"), ABS('ICS-217'!F167-'ICS-217'!I167), IF(AND('ICS-217'!F167&gt;'Radio Config'!$C$3, 'ICS-217'!F167&lt;'Radio Config'!$D$3, 'Radio Config'!$F$3="y"), ABS('ICS-217'!F167-'ICS-217'!I167), IF(AND('ICS-217'!F167&gt;'Radio Config'!$C$4, 'ICS-217'!F167&lt;'Radio Config'!$D$4, 'Radio Config'!$F$4="y"), ABS('ICS-217'!F167-'ICS-217'!I167), IF(AND('ICS-217'!F167&gt;'Radio Config'!$C$5, 'ICS-217'!F167&lt;'Radio Config'!$D$5, 'Radio Config'!$F$5="y"), ABS('ICS-217'!F167-'ICS-217'!I167), IF(AND('ICS-217'!F167&gt;'Radio Config'!$C$6, 'ICS-217'!F167&lt;'Radio Config'!$D$6, 'Radio Config'!$F$6="y"), ABS('ICS-217'!F167-'ICS-217'!I167), IF(AND('ICS-217'!F167&gt;'Radio Config'!$C$7, 'ICS-217'!F167&lt;'Radio Config'!$D$7, 'Radio Config'!$F$7="y"), ABS('ICS-217'!F167-'ICS-217'!I167), IF(AND('ICS-217'!F167&gt;'Radio Config'!$C$8, 'ICS-217'!F167&lt;'Radio Config'!$D$8, 'Radio Config'!$F$8="y"), ABS('ICS-217'!F167-'ICS-217'!I167), ""))))))))</f>
        <v/>
      </c>
      <c r="F155" t="str">
        <f>IF(C155&lt;&gt;"", IF(AND('ICS-217'!H167&lt;&gt;"", 'ICS-217'!K167&lt;&gt;""), "TSQL", IF('ICS-217'!K167&lt;&gt;"", "Tone", "")), "")</f>
        <v/>
      </c>
      <c r="G155" s="112" t="str">
        <f>IF(C155&lt;&gt;"", IF('ICS-217'!K167&lt;&gt;"", 'ICS-217'!K167, 88.5) , "")</f>
        <v/>
      </c>
      <c r="H155" s="100" t="str">
        <f>IF(C155&lt;&gt;"", IF('ICS-217'!K167&lt;&gt;"", 'ICS-217'!K167, G155) , "")</f>
        <v/>
      </c>
      <c r="I155" t="str">
        <f t="shared" si="1"/>
        <v/>
      </c>
      <c r="J155" t="str">
        <f t="shared" si="2"/>
        <v/>
      </c>
      <c r="K155" t="str">
        <f>IF(C155&lt;&gt;"", IF(AND('ICS-217'!G167="W",'ICS-217'!L167="FM"), "FM", IF(AND('ICS-217'!G167="N",'ICS-217'!L167="FM"), "NFM", "")), "")</f>
        <v/>
      </c>
    </row>
    <row r="156">
      <c r="A156" t="str">
        <f t="shared" si="3"/>
        <v/>
      </c>
      <c r="B156" s="31" t="str">
        <f>IF(C156&lt;&gt;"", 'ICS-217'!D168 , "")</f>
        <v/>
      </c>
      <c r="C156" s="110" t="str">
        <f>IF('ICS-217'!L168&lt;&gt;"FM","", IF(AND('ICS-217'!F168&gt;'Radio Config'!$C$2, 'ICS-217'!F168&lt;'Radio Config'!$D$2, 'Radio Config'!$F$2="y"), 'ICS-217'!F168, IF(AND('ICS-217'!F168&gt;'Radio Config'!$C$3, 'ICS-217'!F168&lt;'Radio Config'!$D$3, 'Radio Config'!$F$3="y"), 'ICS-217'!F168, IF(AND('ICS-217'!F168&gt;'Radio Config'!$C$4, 'ICS-217'!F168&lt;'Radio Config'!$D$4, 'Radio Config'!$F$4="y"), 'ICS-217'!F168, IF(AND('ICS-217'!F168&gt;'Radio Config'!$C$5, 'ICS-217'!F168&lt;'Radio Config'!$D$5, 'Radio Config'!$F$5="y"), 'ICS-217'!F168, IF(AND('ICS-217'!F168&gt;'Radio Config'!$C$6, 'ICS-217'!F168&lt;'Radio Config'!$D$6, 'Radio Config'!$F$6="y"), 'ICS-217'!F168, IF(AND('ICS-217'!F168&gt;'Radio Config'!$C$7, 'ICS-217'!F168&lt;'Radio Config'!$D$7, 'Radio Config'!$F$7="y"), 'ICS-217'!F168, IF(AND('ICS-217'!F168&gt;'Radio Config'!$C$8, 'ICS-217'!F168&lt;'Radio Config'!$D$8, 'Radio Config'!$F$8="y"), 'ICS-217'!F168, ""))))))))</f>
        <v/>
      </c>
      <c r="D156" t="str">
        <f>IF(C156&lt;&gt;"", IF('ICS-217'!$F168='ICS-217'!$I168, "", IF('ICS-217'!$F168&gt;'ICS-217'!$I168, "-", IF('ICS-217'!$F168&lt;'ICS-217'!$I168, "+", "error"))), "")</f>
        <v/>
      </c>
      <c r="E156" s="111" t="str">
        <f>IF('ICS-217'!L168&lt;&gt;"FM","", IF(AND('ICS-217'!F168&gt;'Radio Config'!$C$2, 'ICS-217'!F168&lt;'Radio Config'!$D$2, 'Radio Config'!$F$2="y"), ABS('ICS-217'!F168-'ICS-217'!I168), IF(AND('ICS-217'!F168&gt;'Radio Config'!$C$3, 'ICS-217'!F168&lt;'Radio Config'!$D$3, 'Radio Config'!$F$3="y"), ABS('ICS-217'!F168-'ICS-217'!I168), IF(AND('ICS-217'!F168&gt;'Radio Config'!$C$4, 'ICS-217'!F168&lt;'Radio Config'!$D$4, 'Radio Config'!$F$4="y"), ABS('ICS-217'!F168-'ICS-217'!I168), IF(AND('ICS-217'!F168&gt;'Radio Config'!$C$5, 'ICS-217'!F168&lt;'Radio Config'!$D$5, 'Radio Config'!$F$5="y"), ABS('ICS-217'!F168-'ICS-217'!I168), IF(AND('ICS-217'!F168&gt;'Radio Config'!$C$6, 'ICS-217'!F168&lt;'Radio Config'!$D$6, 'Radio Config'!$F$6="y"), ABS('ICS-217'!F168-'ICS-217'!I168), IF(AND('ICS-217'!F168&gt;'Radio Config'!$C$7, 'ICS-217'!F168&lt;'Radio Config'!$D$7, 'Radio Config'!$F$7="y"), ABS('ICS-217'!F168-'ICS-217'!I168), IF(AND('ICS-217'!F168&gt;'Radio Config'!$C$8, 'ICS-217'!F168&lt;'Radio Config'!$D$8, 'Radio Config'!$F$8="y"), ABS('ICS-217'!F168-'ICS-217'!I168), ""))))))))</f>
        <v/>
      </c>
      <c r="F156" t="str">
        <f>IF(C156&lt;&gt;"", IF(AND('ICS-217'!H168&lt;&gt;"", 'ICS-217'!K168&lt;&gt;""), "TSQL", IF('ICS-217'!K168&lt;&gt;"", "Tone", "")), "")</f>
        <v/>
      </c>
      <c r="G156" s="112" t="str">
        <f>IF(C156&lt;&gt;"", IF('ICS-217'!K168&lt;&gt;"", 'ICS-217'!K168, 88.5) , "")</f>
        <v/>
      </c>
      <c r="H156" s="100" t="str">
        <f>IF(C156&lt;&gt;"", IF('ICS-217'!K168&lt;&gt;"", 'ICS-217'!K168, G156) , "")</f>
        <v/>
      </c>
      <c r="I156" t="str">
        <f t="shared" si="1"/>
        <v/>
      </c>
      <c r="J156" t="str">
        <f t="shared" si="2"/>
        <v/>
      </c>
      <c r="K156" t="str">
        <f>IF(C156&lt;&gt;"", IF(AND('ICS-217'!G168="W",'ICS-217'!L168="FM"), "FM", IF(AND('ICS-217'!G168="N",'ICS-217'!L168="FM"), "NFM", "")), "")</f>
        <v/>
      </c>
    </row>
    <row r="157">
      <c r="A157" t="str">
        <f t="shared" si="3"/>
        <v/>
      </c>
      <c r="B157" s="31" t="str">
        <f>IF(C157&lt;&gt;"", 'ICS-217'!D169 , "")</f>
        <v/>
      </c>
      <c r="C157" s="110" t="str">
        <f>IF('ICS-217'!L169&lt;&gt;"FM","", IF(AND('ICS-217'!F169&gt;'Radio Config'!$C$2, 'ICS-217'!F169&lt;'Radio Config'!$D$2, 'Radio Config'!$F$2="y"), 'ICS-217'!F169, IF(AND('ICS-217'!F169&gt;'Radio Config'!$C$3, 'ICS-217'!F169&lt;'Radio Config'!$D$3, 'Radio Config'!$F$3="y"), 'ICS-217'!F169, IF(AND('ICS-217'!F169&gt;'Radio Config'!$C$4, 'ICS-217'!F169&lt;'Radio Config'!$D$4, 'Radio Config'!$F$4="y"), 'ICS-217'!F169, IF(AND('ICS-217'!F169&gt;'Radio Config'!$C$5, 'ICS-217'!F169&lt;'Radio Config'!$D$5, 'Radio Config'!$F$5="y"), 'ICS-217'!F169, IF(AND('ICS-217'!F169&gt;'Radio Config'!$C$6, 'ICS-217'!F169&lt;'Radio Config'!$D$6, 'Radio Config'!$F$6="y"), 'ICS-217'!F169, IF(AND('ICS-217'!F169&gt;'Radio Config'!$C$7, 'ICS-217'!F169&lt;'Radio Config'!$D$7, 'Radio Config'!$F$7="y"), 'ICS-217'!F169, IF(AND('ICS-217'!F169&gt;'Radio Config'!$C$8, 'ICS-217'!F169&lt;'Radio Config'!$D$8, 'Radio Config'!$F$8="y"), 'ICS-217'!F169, ""))))))))</f>
        <v/>
      </c>
      <c r="D157" t="str">
        <f>IF(C157&lt;&gt;"", IF('ICS-217'!$F169='ICS-217'!$I169, "", IF('ICS-217'!$F169&gt;'ICS-217'!$I169, "-", IF('ICS-217'!$F169&lt;'ICS-217'!$I169, "+", "error"))), "")</f>
        <v/>
      </c>
      <c r="E157" s="111" t="str">
        <f>IF('ICS-217'!L169&lt;&gt;"FM","", IF(AND('ICS-217'!F169&gt;'Radio Config'!$C$2, 'ICS-217'!F169&lt;'Radio Config'!$D$2, 'Radio Config'!$F$2="y"), ABS('ICS-217'!F169-'ICS-217'!I169), IF(AND('ICS-217'!F169&gt;'Radio Config'!$C$3, 'ICS-217'!F169&lt;'Radio Config'!$D$3, 'Radio Config'!$F$3="y"), ABS('ICS-217'!F169-'ICS-217'!I169), IF(AND('ICS-217'!F169&gt;'Radio Config'!$C$4, 'ICS-217'!F169&lt;'Radio Config'!$D$4, 'Radio Config'!$F$4="y"), ABS('ICS-217'!F169-'ICS-217'!I169), IF(AND('ICS-217'!F169&gt;'Radio Config'!$C$5, 'ICS-217'!F169&lt;'Radio Config'!$D$5, 'Radio Config'!$F$5="y"), ABS('ICS-217'!F169-'ICS-217'!I169), IF(AND('ICS-217'!F169&gt;'Radio Config'!$C$6, 'ICS-217'!F169&lt;'Radio Config'!$D$6, 'Radio Config'!$F$6="y"), ABS('ICS-217'!F169-'ICS-217'!I169), IF(AND('ICS-217'!F169&gt;'Radio Config'!$C$7, 'ICS-217'!F169&lt;'Radio Config'!$D$7, 'Radio Config'!$F$7="y"), ABS('ICS-217'!F169-'ICS-217'!I169), IF(AND('ICS-217'!F169&gt;'Radio Config'!$C$8, 'ICS-217'!F169&lt;'Radio Config'!$D$8, 'Radio Config'!$F$8="y"), ABS('ICS-217'!F169-'ICS-217'!I169), ""))))))))</f>
        <v/>
      </c>
      <c r="F157" t="str">
        <f>IF(C157&lt;&gt;"", IF(AND('ICS-217'!H169&lt;&gt;"", 'ICS-217'!K169&lt;&gt;""), "TSQL", IF('ICS-217'!K169&lt;&gt;"", "Tone", "")), "")</f>
        <v/>
      </c>
      <c r="G157" s="112" t="str">
        <f>IF(C157&lt;&gt;"", IF('ICS-217'!K169&lt;&gt;"", 'ICS-217'!K169, 88.5) , "")</f>
        <v/>
      </c>
      <c r="H157" s="100" t="str">
        <f>IF(C157&lt;&gt;"", IF('ICS-217'!K169&lt;&gt;"", 'ICS-217'!K169, G157) , "")</f>
        <v/>
      </c>
      <c r="I157" t="str">
        <f t="shared" si="1"/>
        <v/>
      </c>
      <c r="J157" t="str">
        <f t="shared" si="2"/>
        <v/>
      </c>
      <c r="K157" t="str">
        <f>IF(C157&lt;&gt;"", IF(AND('ICS-217'!G169="W",'ICS-217'!L169="FM"), "FM", IF(AND('ICS-217'!G169="N",'ICS-217'!L169="FM"), "NFM", "")), "")</f>
        <v/>
      </c>
    </row>
    <row r="158">
      <c r="A158" t="str">
        <f t="shared" si="3"/>
        <v/>
      </c>
      <c r="B158" s="31" t="str">
        <f>IF(C158&lt;&gt;"", 'ICS-217'!D170 , "")</f>
        <v/>
      </c>
      <c r="C158" s="110" t="str">
        <f>IF('ICS-217'!L170&lt;&gt;"FM","", IF(AND('ICS-217'!F170&gt;'Radio Config'!$C$2, 'ICS-217'!F170&lt;'Radio Config'!$D$2, 'Radio Config'!$F$2="y"), 'ICS-217'!F170, IF(AND('ICS-217'!F170&gt;'Radio Config'!$C$3, 'ICS-217'!F170&lt;'Radio Config'!$D$3, 'Radio Config'!$F$3="y"), 'ICS-217'!F170, IF(AND('ICS-217'!F170&gt;'Radio Config'!$C$4, 'ICS-217'!F170&lt;'Radio Config'!$D$4, 'Radio Config'!$F$4="y"), 'ICS-217'!F170, IF(AND('ICS-217'!F170&gt;'Radio Config'!$C$5, 'ICS-217'!F170&lt;'Radio Config'!$D$5, 'Radio Config'!$F$5="y"), 'ICS-217'!F170, IF(AND('ICS-217'!F170&gt;'Radio Config'!$C$6, 'ICS-217'!F170&lt;'Radio Config'!$D$6, 'Radio Config'!$F$6="y"), 'ICS-217'!F170, IF(AND('ICS-217'!F170&gt;'Radio Config'!$C$7, 'ICS-217'!F170&lt;'Radio Config'!$D$7, 'Radio Config'!$F$7="y"), 'ICS-217'!F170, IF(AND('ICS-217'!F170&gt;'Radio Config'!$C$8, 'ICS-217'!F170&lt;'Radio Config'!$D$8, 'Radio Config'!$F$8="y"), 'ICS-217'!F170, ""))))))))</f>
        <v/>
      </c>
      <c r="D158" t="str">
        <f>IF(C158&lt;&gt;"", IF('ICS-217'!$F170='ICS-217'!$I170, "", IF('ICS-217'!$F170&gt;'ICS-217'!$I170, "-", IF('ICS-217'!$F170&lt;'ICS-217'!$I170, "+", "error"))), "")</f>
        <v/>
      </c>
      <c r="E158" s="111" t="str">
        <f>IF('ICS-217'!L170&lt;&gt;"FM","", IF(AND('ICS-217'!F170&gt;'Radio Config'!$C$2, 'ICS-217'!F170&lt;'Radio Config'!$D$2, 'Radio Config'!$F$2="y"), ABS('ICS-217'!F170-'ICS-217'!I170), IF(AND('ICS-217'!F170&gt;'Radio Config'!$C$3, 'ICS-217'!F170&lt;'Radio Config'!$D$3, 'Radio Config'!$F$3="y"), ABS('ICS-217'!F170-'ICS-217'!I170), IF(AND('ICS-217'!F170&gt;'Radio Config'!$C$4, 'ICS-217'!F170&lt;'Radio Config'!$D$4, 'Radio Config'!$F$4="y"), ABS('ICS-217'!F170-'ICS-217'!I170), IF(AND('ICS-217'!F170&gt;'Radio Config'!$C$5, 'ICS-217'!F170&lt;'Radio Config'!$D$5, 'Radio Config'!$F$5="y"), ABS('ICS-217'!F170-'ICS-217'!I170), IF(AND('ICS-217'!F170&gt;'Radio Config'!$C$6, 'ICS-217'!F170&lt;'Radio Config'!$D$6, 'Radio Config'!$F$6="y"), ABS('ICS-217'!F170-'ICS-217'!I170), IF(AND('ICS-217'!F170&gt;'Radio Config'!$C$7, 'ICS-217'!F170&lt;'Radio Config'!$D$7, 'Radio Config'!$F$7="y"), ABS('ICS-217'!F170-'ICS-217'!I170), IF(AND('ICS-217'!F170&gt;'Radio Config'!$C$8, 'ICS-217'!F170&lt;'Radio Config'!$D$8, 'Radio Config'!$F$8="y"), ABS('ICS-217'!F170-'ICS-217'!I170), ""))))))))</f>
        <v/>
      </c>
      <c r="F158" t="str">
        <f>IF(C158&lt;&gt;"", IF(AND('ICS-217'!H170&lt;&gt;"", 'ICS-217'!K170&lt;&gt;""), "TSQL", IF('ICS-217'!K170&lt;&gt;"", "Tone", "")), "")</f>
        <v/>
      </c>
      <c r="G158" s="112" t="str">
        <f>IF(C158&lt;&gt;"", IF('ICS-217'!K170&lt;&gt;"", 'ICS-217'!K170, 88.5) , "")</f>
        <v/>
      </c>
      <c r="H158" s="100" t="str">
        <f>IF(C158&lt;&gt;"", IF('ICS-217'!K170&lt;&gt;"", 'ICS-217'!K170, G158) , "")</f>
        <v/>
      </c>
      <c r="I158" t="str">
        <f t="shared" si="1"/>
        <v/>
      </c>
      <c r="J158" t="str">
        <f t="shared" si="2"/>
        <v/>
      </c>
      <c r="K158" t="str">
        <f>IF(C158&lt;&gt;"", IF(AND('ICS-217'!G170="W",'ICS-217'!L170="FM"), "FM", IF(AND('ICS-217'!G170="N",'ICS-217'!L170="FM"), "NFM", "")), "")</f>
        <v/>
      </c>
    </row>
    <row r="159">
      <c r="A159" t="str">
        <f t="shared" si="3"/>
        <v/>
      </c>
      <c r="B159" s="31" t="str">
        <f>IF(C159&lt;&gt;"", 'ICS-217'!D171 , "")</f>
        <v/>
      </c>
      <c r="C159" s="110" t="str">
        <f>IF('ICS-217'!L171&lt;&gt;"FM","", IF(AND('ICS-217'!F171&gt;'Radio Config'!$C$2, 'ICS-217'!F171&lt;'Radio Config'!$D$2, 'Radio Config'!$F$2="y"), 'ICS-217'!F171, IF(AND('ICS-217'!F171&gt;'Radio Config'!$C$3, 'ICS-217'!F171&lt;'Radio Config'!$D$3, 'Radio Config'!$F$3="y"), 'ICS-217'!F171, IF(AND('ICS-217'!F171&gt;'Radio Config'!$C$4, 'ICS-217'!F171&lt;'Radio Config'!$D$4, 'Radio Config'!$F$4="y"), 'ICS-217'!F171, IF(AND('ICS-217'!F171&gt;'Radio Config'!$C$5, 'ICS-217'!F171&lt;'Radio Config'!$D$5, 'Radio Config'!$F$5="y"), 'ICS-217'!F171, IF(AND('ICS-217'!F171&gt;'Radio Config'!$C$6, 'ICS-217'!F171&lt;'Radio Config'!$D$6, 'Radio Config'!$F$6="y"), 'ICS-217'!F171, IF(AND('ICS-217'!F171&gt;'Radio Config'!$C$7, 'ICS-217'!F171&lt;'Radio Config'!$D$7, 'Radio Config'!$F$7="y"), 'ICS-217'!F171, IF(AND('ICS-217'!F171&gt;'Radio Config'!$C$8, 'ICS-217'!F171&lt;'Radio Config'!$D$8, 'Radio Config'!$F$8="y"), 'ICS-217'!F171, ""))))))))</f>
        <v/>
      </c>
      <c r="D159" t="str">
        <f>IF(C159&lt;&gt;"", IF('ICS-217'!$F171='ICS-217'!$I171, "", IF('ICS-217'!$F171&gt;'ICS-217'!$I171, "-", IF('ICS-217'!$F171&lt;'ICS-217'!$I171, "+", "error"))), "")</f>
        <v/>
      </c>
      <c r="E159" s="111" t="str">
        <f>IF('ICS-217'!L171&lt;&gt;"FM","", IF(AND('ICS-217'!F171&gt;'Radio Config'!$C$2, 'ICS-217'!F171&lt;'Radio Config'!$D$2, 'Radio Config'!$F$2="y"), ABS('ICS-217'!F171-'ICS-217'!I171), IF(AND('ICS-217'!F171&gt;'Radio Config'!$C$3, 'ICS-217'!F171&lt;'Radio Config'!$D$3, 'Radio Config'!$F$3="y"), ABS('ICS-217'!F171-'ICS-217'!I171), IF(AND('ICS-217'!F171&gt;'Radio Config'!$C$4, 'ICS-217'!F171&lt;'Radio Config'!$D$4, 'Radio Config'!$F$4="y"), ABS('ICS-217'!F171-'ICS-217'!I171), IF(AND('ICS-217'!F171&gt;'Radio Config'!$C$5, 'ICS-217'!F171&lt;'Radio Config'!$D$5, 'Radio Config'!$F$5="y"), ABS('ICS-217'!F171-'ICS-217'!I171), IF(AND('ICS-217'!F171&gt;'Radio Config'!$C$6, 'ICS-217'!F171&lt;'Radio Config'!$D$6, 'Radio Config'!$F$6="y"), ABS('ICS-217'!F171-'ICS-217'!I171), IF(AND('ICS-217'!F171&gt;'Radio Config'!$C$7, 'ICS-217'!F171&lt;'Radio Config'!$D$7, 'Radio Config'!$F$7="y"), ABS('ICS-217'!F171-'ICS-217'!I171), IF(AND('ICS-217'!F171&gt;'Radio Config'!$C$8, 'ICS-217'!F171&lt;'Radio Config'!$D$8, 'Radio Config'!$F$8="y"), ABS('ICS-217'!F171-'ICS-217'!I171), ""))))))))</f>
        <v/>
      </c>
      <c r="F159" t="str">
        <f>IF(C159&lt;&gt;"", IF(AND('ICS-217'!H171&lt;&gt;"", 'ICS-217'!K171&lt;&gt;""), "TSQL", IF('ICS-217'!K171&lt;&gt;"", "Tone", "")), "")</f>
        <v/>
      </c>
      <c r="G159" s="112" t="str">
        <f>IF(C159&lt;&gt;"", IF('ICS-217'!K171&lt;&gt;"", 'ICS-217'!K171, 88.5) , "")</f>
        <v/>
      </c>
      <c r="H159" s="100" t="str">
        <f>IF(C159&lt;&gt;"", IF('ICS-217'!K171&lt;&gt;"", 'ICS-217'!K171, G159) , "")</f>
        <v/>
      </c>
      <c r="I159" t="str">
        <f t="shared" si="1"/>
        <v/>
      </c>
      <c r="J159" t="str">
        <f t="shared" si="2"/>
        <v/>
      </c>
      <c r="K159" t="str">
        <f>IF(C159&lt;&gt;"", IF(AND('ICS-217'!G171="W",'ICS-217'!L171="FM"), "FM", IF(AND('ICS-217'!G171="N",'ICS-217'!L171="FM"), "NFM", "")), "")</f>
        <v/>
      </c>
    </row>
    <row r="160">
      <c r="A160" t="str">
        <f t="shared" si="3"/>
        <v/>
      </c>
      <c r="B160" s="31" t="str">
        <f>IF(C160&lt;&gt;"", 'ICS-217'!D172 , "")</f>
        <v/>
      </c>
      <c r="C160" s="110" t="str">
        <f>IF('ICS-217'!L172&lt;&gt;"FM","", IF(AND('ICS-217'!F172&gt;'Radio Config'!$C$2, 'ICS-217'!F172&lt;'Radio Config'!$D$2, 'Radio Config'!$F$2="y"), 'ICS-217'!F172, IF(AND('ICS-217'!F172&gt;'Radio Config'!$C$3, 'ICS-217'!F172&lt;'Radio Config'!$D$3, 'Radio Config'!$F$3="y"), 'ICS-217'!F172, IF(AND('ICS-217'!F172&gt;'Radio Config'!$C$4, 'ICS-217'!F172&lt;'Radio Config'!$D$4, 'Radio Config'!$F$4="y"), 'ICS-217'!F172, IF(AND('ICS-217'!F172&gt;'Radio Config'!$C$5, 'ICS-217'!F172&lt;'Radio Config'!$D$5, 'Radio Config'!$F$5="y"), 'ICS-217'!F172, IF(AND('ICS-217'!F172&gt;'Radio Config'!$C$6, 'ICS-217'!F172&lt;'Radio Config'!$D$6, 'Radio Config'!$F$6="y"), 'ICS-217'!F172, IF(AND('ICS-217'!F172&gt;'Radio Config'!$C$7, 'ICS-217'!F172&lt;'Radio Config'!$D$7, 'Radio Config'!$F$7="y"), 'ICS-217'!F172, IF(AND('ICS-217'!F172&gt;'Radio Config'!$C$8, 'ICS-217'!F172&lt;'Radio Config'!$D$8, 'Radio Config'!$F$8="y"), 'ICS-217'!F172, ""))))))))</f>
        <v/>
      </c>
      <c r="D160" t="str">
        <f>IF(C160&lt;&gt;"", IF('ICS-217'!$F172='ICS-217'!$I172, "", IF('ICS-217'!$F172&gt;'ICS-217'!$I172, "-", IF('ICS-217'!$F172&lt;'ICS-217'!$I172, "+", "error"))), "")</f>
        <v/>
      </c>
      <c r="E160" s="111" t="str">
        <f>IF('ICS-217'!L172&lt;&gt;"FM","", IF(AND('ICS-217'!F172&gt;'Radio Config'!$C$2, 'ICS-217'!F172&lt;'Radio Config'!$D$2, 'Radio Config'!$F$2="y"), ABS('ICS-217'!F172-'ICS-217'!I172), IF(AND('ICS-217'!F172&gt;'Radio Config'!$C$3, 'ICS-217'!F172&lt;'Radio Config'!$D$3, 'Radio Config'!$F$3="y"), ABS('ICS-217'!F172-'ICS-217'!I172), IF(AND('ICS-217'!F172&gt;'Radio Config'!$C$4, 'ICS-217'!F172&lt;'Radio Config'!$D$4, 'Radio Config'!$F$4="y"), ABS('ICS-217'!F172-'ICS-217'!I172), IF(AND('ICS-217'!F172&gt;'Radio Config'!$C$5, 'ICS-217'!F172&lt;'Radio Config'!$D$5, 'Radio Config'!$F$5="y"), ABS('ICS-217'!F172-'ICS-217'!I172), IF(AND('ICS-217'!F172&gt;'Radio Config'!$C$6, 'ICS-217'!F172&lt;'Radio Config'!$D$6, 'Radio Config'!$F$6="y"), ABS('ICS-217'!F172-'ICS-217'!I172), IF(AND('ICS-217'!F172&gt;'Radio Config'!$C$7, 'ICS-217'!F172&lt;'Radio Config'!$D$7, 'Radio Config'!$F$7="y"), ABS('ICS-217'!F172-'ICS-217'!I172), IF(AND('ICS-217'!F172&gt;'Radio Config'!$C$8, 'ICS-217'!F172&lt;'Radio Config'!$D$8, 'Radio Config'!$F$8="y"), ABS('ICS-217'!F172-'ICS-217'!I172), ""))))))))</f>
        <v/>
      </c>
      <c r="F160" t="str">
        <f>IF(C160&lt;&gt;"", IF(AND('ICS-217'!H172&lt;&gt;"", 'ICS-217'!K172&lt;&gt;""), "TSQL", IF('ICS-217'!K172&lt;&gt;"", "Tone", "")), "")</f>
        <v/>
      </c>
      <c r="G160" s="112" t="str">
        <f>IF(C160&lt;&gt;"", IF('ICS-217'!K172&lt;&gt;"", 'ICS-217'!K172, 88.5) , "")</f>
        <v/>
      </c>
      <c r="H160" s="100" t="str">
        <f>IF(C160&lt;&gt;"", IF('ICS-217'!K172&lt;&gt;"", 'ICS-217'!K172, G160) , "")</f>
        <v/>
      </c>
      <c r="I160" t="str">
        <f t="shared" si="1"/>
        <v/>
      </c>
      <c r="J160" t="str">
        <f t="shared" si="2"/>
        <v/>
      </c>
      <c r="K160" t="str">
        <f>IF(C160&lt;&gt;"", IF(AND('ICS-217'!G172="W",'ICS-217'!L172="FM"), "FM", IF(AND('ICS-217'!G172="N",'ICS-217'!L172="FM"), "NFM", "")), "")</f>
        <v/>
      </c>
    </row>
    <row r="161">
      <c r="A161" t="str">
        <f t="shared" si="3"/>
        <v/>
      </c>
      <c r="B161" s="31" t="str">
        <f>IF(C161&lt;&gt;"", 'ICS-217'!D173 , "")</f>
        <v/>
      </c>
      <c r="C161" s="110" t="str">
        <f>IF('ICS-217'!L173&lt;&gt;"FM","", IF(AND('ICS-217'!F173&gt;'Radio Config'!$C$2, 'ICS-217'!F173&lt;'Radio Config'!$D$2, 'Radio Config'!$F$2="y"), 'ICS-217'!F173, IF(AND('ICS-217'!F173&gt;'Radio Config'!$C$3, 'ICS-217'!F173&lt;'Radio Config'!$D$3, 'Radio Config'!$F$3="y"), 'ICS-217'!F173, IF(AND('ICS-217'!F173&gt;'Radio Config'!$C$4, 'ICS-217'!F173&lt;'Radio Config'!$D$4, 'Radio Config'!$F$4="y"), 'ICS-217'!F173, IF(AND('ICS-217'!F173&gt;'Radio Config'!$C$5, 'ICS-217'!F173&lt;'Radio Config'!$D$5, 'Radio Config'!$F$5="y"), 'ICS-217'!F173, IF(AND('ICS-217'!F173&gt;'Radio Config'!$C$6, 'ICS-217'!F173&lt;'Radio Config'!$D$6, 'Radio Config'!$F$6="y"), 'ICS-217'!F173, IF(AND('ICS-217'!F173&gt;'Radio Config'!$C$7, 'ICS-217'!F173&lt;'Radio Config'!$D$7, 'Radio Config'!$F$7="y"), 'ICS-217'!F173, IF(AND('ICS-217'!F173&gt;'Radio Config'!$C$8, 'ICS-217'!F173&lt;'Radio Config'!$D$8, 'Radio Config'!$F$8="y"), 'ICS-217'!F173, ""))))))))</f>
        <v/>
      </c>
      <c r="D161" t="str">
        <f>IF(C161&lt;&gt;"", IF('ICS-217'!$F173='ICS-217'!$I173, "", IF('ICS-217'!$F173&gt;'ICS-217'!$I173, "-", IF('ICS-217'!$F173&lt;'ICS-217'!$I173, "+", "error"))), "")</f>
        <v/>
      </c>
      <c r="E161" s="111" t="str">
        <f>IF('ICS-217'!L173&lt;&gt;"FM","", IF(AND('ICS-217'!F173&gt;'Radio Config'!$C$2, 'ICS-217'!F173&lt;'Radio Config'!$D$2, 'Radio Config'!$F$2="y"), ABS('ICS-217'!F173-'ICS-217'!I173), IF(AND('ICS-217'!F173&gt;'Radio Config'!$C$3, 'ICS-217'!F173&lt;'Radio Config'!$D$3, 'Radio Config'!$F$3="y"), ABS('ICS-217'!F173-'ICS-217'!I173), IF(AND('ICS-217'!F173&gt;'Radio Config'!$C$4, 'ICS-217'!F173&lt;'Radio Config'!$D$4, 'Radio Config'!$F$4="y"), ABS('ICS-217'!F173-'ICS-217'!I173), IF(AND('ICS-217'!F173&gt;'Radio Config'!$C$5, 'ICS-217'!F173&lt;'Radio Config'!$D$5, 'Radio Config'!$F$5="y"), ABS('ICS-217'!F173-'ICS-217'!I173), IF(AND('ICS-217'!F173&gt;'Radio Config'!$C$6, 'ICS-217'!F173&lt;'Radio Config'!$D$6, 'Radio Config'!$F$6="y"), ABS('ICS-217'!F173-'ICS-217'!I173), IF(AND('ICS-217'!F173&gt;'Radio Config'!$C$7, 'ICS-217'!F173&lt;'Radio Config'!$D$7, 'Radio Config'!$F$7="y"), ABS('ICS-217'!F173-'ICS-217'!I173), IF(AND('ICS-217'!F173&gt;'Radio Config'!$C$8, 'ICS-217'!F173&lt;'Radio Config'!$D$8, 'Radio Config'!$F$8="y"), ABS('ICS-217'!F173-'ICS-217'!I173), ""))))))))</f>
        <v/>
      </c>
      <c r="F161" t="str">
        <f>IF(C161&lt;&gt;"", IF(AND('ICS-217'!H173&lt;&gt;"", 'ICS-217'!K173&lt;&gt;""), "TSQL", IF('ICS-217'!K173&lt;&gt;"", "Tone", "")), "")</f>
        <v/>
      </c>
      <c r="G161" s="112" t="str">
        <f>IF(C161&lt;&gt;"", IF('ICS-217'!K173&lt;&gt;"", 'ICS-217'!K173, 88.5) , "")</f>
        <v/>
      </c>
      <c r="H161" s="100" t="str">
        <f>IF(C161&lt;&gt;"", IF('ICS-217'!K173&lt;&gt;"", 'ICS-217'!K173, G161) , "")</f>
        <v/>
      </c>
      <c r="I161" t="str">
        <f t="shared" si="1"/>
        <v/>
      </c>
      <c r="J161" t="str">
        <f t="shared" si="2"/>
        <v/>
      </c>
      <c r="K161" t="str">
        <f>IF(C161&lt;&gt;"", IF(AND('ICS-217'!G173="W",'ICS-217'!L173="FM"), "FM", IF(AND('ICS-217'!G173="N",'ICS-217'!L173="FM"), "NFM", "")), "")</f>
        <v/>
      </c>
    </row>
    <row r="162">
      <c r="A162" t="str">
        <f t="shared" si="3"/>
        <v/>
      </c>
      <c r="B162" s="31" t="str">
        <f>IF(C162&lt;&gt;"", 'ICS-217'!D174 , "")</f>
        <v/>
      </c>
      <c r="C162" s="110" t="str">
        <f>IF('ICS-217'!L174&lt;&gt;"FM","", IF(AND('ICS-217'!F174&gt;'Radio Config'!$C$2, 'ICS-217'!F174&lt;'Radio Config'!$D$2, 'Radio Config'!$F$2="y"), 'ICS-217'!F174, IF(AND('ICS-217'!F174&gt;'Radio Config'!$C$3, 'ICS-217'!F174&lt;'Radio Config'!$D$3, 'Radio Config'!$F$3="y"), 'ICS-217'!F174, IF(AND('ICS-217'!F174&gt;'Radio Config'!$C$4, 'ICS-217'!F174&lt;'Radio Config'!$D$4, 'Radio Config'!$F$4="y"), 'ICS-217'!F174, IF(AND('ICS-217'!F174&gt;'Radio Config'!$C$5, 'ICS-217'!F174&lt;'Radio Config'!$D$5, 'Radio Config'!$F$5="y"), 'ICS-217'!F174, IF(AND('ICS-217'!F174&gt;'Radio Config'!$C$6, 'ICS-217'!F174&lt;'Radio Config'!$D$6, 'Radio Config'!$F$6="y"), 'ICS-217'!F174, IF(AND('ICS-217'!F174&gt;'Radio Config'!$C$7, 'ICS-217'!F174&lt;'Radio Config'!$D$7, 'Radio Config'!$F$7="y"), 'ICS-217'!F174, IF(AND('ICS-217'!F174&gt;'Radio Config'!$C$8, 'ICS-217'!F174&lt;'Radio Config'!$D$8, 'Radio Config'!$F$8="y"), 'ICS-217'!F174, ""))))))))</f>
        <v/>
      </c>
      <c r="D162" t="str">
        <f>IF(C162&lt;&gt;"", IF('ICS-217'!$F174='ICS-217'!$I174, "", IF('ICS-217'!$F174&gt;'ICS-217'!$I174, "-", IF('ICS-217'!$F174&lt;'ICS-217'!$I174, "+", "error"))), "")</f>
        <v/>
      </c>
      <c r="E162" s="111" t="str">
        <f>IF('ICS-217'!L174&lt;&gt;"FM","", IF(AND('ICS-217'!F174&gt;'Radio Config'!$C$2, 'ICS-217'!F174&lt;'Radio Config'!$D$2, 'Radio Config'!$F$2="y"), ABS('ICS-217'!F174-'ICS-217'!I174), IF(AND('ICS-217'!F174&gt;'Radio Config'!$C$3, 'ICS-217'!F174&lt;'Radio Config'!$D$3, 'Radio Config'!$F$3="y"), ABS('ICS-217'!F174-'ICS-217'!I174), IF(AND('ICS-217'!F174&gt;'Radio Config'!$C$4, 'ICS-217'!F174&lt;'Radio Config'!$D$4, 'Radio Config'!$F$4="y"), ABS('ICS-217'!F174-'ICS-217'!I174), IF(AND('ICS-217'!F174&gt;'Radio Config'!$C$5, 'ICS-217'!F174&lt;'Radio Config'!$D$5, 'Radio Config'!$F$5="y"), ABS('ICS-217'!F174-'ICS-217'!I174), IF(AND('ICS-217'!F174&gt;'Radio Config'!$C$6, 'ICS-217'!F174&lt;'Radio Config'!$D$6, 'Radio Config'!$F$6="y"), ABS('ICS-217'!F174-'ICS-217'!I174), IF(AND('ICS-217'!F174&gt;'Radio Config'!$C$7, 'ICS-217'!F174&lt;'Radio Config'!$D$7, 'Radio Config'!$F$7="y"), ABS('ICS-217'!F174-'ICS-217'!I174), IF(AND('ICS-217'!F174&gt;'Radio Config'!$C$8, 'ICS-217'!F174&lt;'Radio Config'!$D$8, 'Radio Config'!$F$8="y"), ABS('ICS-217'!F174-'ICS-217'!I174), ""))))))))</f>
        <v/>
      </c>
      <c r="F162" t="str">
        <f>IF(C162&lt;&gt;"", IF(AND('ICS-217'!H174&lt;&gt;"", 'ICS-217'!K174&lt;&gt;""), "TSQL", IF('ICS-217'!K174&lt;&gt;"", "Tone", "")), "")</f>
        <v/>
      </c>
      <c r="G162" s="112" t="str">
        <f>IF(C162&lt;&gt;"", IF('ICS-217'!K174&lt;&gt;"", 'ICS-217'!K174, 88.5) , "")</f>
        <v/>
      </c>
      <c r="H162" s="100" t="str">
        <f>IF(C162&lt;&gt;"", IF('ICS-217'!K174&lt;&gt;"", 'ICS-217'!K174, G162) , "")</f>
        <v/>
      </c>
      <c r="I162" t="str">
        <f t="shared" si="1"/>
        <v/>
      </c>
      <c r="J162" t="str">
        <f t="shared" si="2"/>
        <v/>
      </c>
      <c r="K162" t="str">
        <f>IF(C162&lt;&gt;"", IF(AND('ICS-217'!G174="W",'ICS-217'!L174="FM"), "FM", IF(AND('ICS-217'!G174="N",'ICS-217'!L174="FM"), "NFM", "")), "")</f>
        <v/>
      </c>
    </row>
    <row r="163">
      <c r="A163" t="str">
        <f t="shared" si="3"/>
        <v/>
      </c>
      <c r="B163" s="31" t="str">
        <f>IF(C163&lt;&gt;"", 'ICS-217'!D175 , "")</f>
        <v/>
      </c>
      <c r="C163" s="110" t="str">
        <f>IF('ICS-217'!L175&lt;&gt;"FM","", IF(AND('ICS-217'!F175&gt;'Radio Config'!$C$2, 'ICS-217'!F175&lt;'Radio Config'!$D$2, 'Radio Config'!$F$2="y"), 'ICS-217'!F175, IF(AND('ICS-217'!F175&gt;'Radio Config'!$C$3, 'ICS-217'!F175&lt;'Radio Config'!$D$3, 'Radio Config'!$F$3="y"), 'ICS-217'!F175, IF(AND('ICS-217'!F175&gt;'Radio Config'!$C$4, 'ICS-217'!F175&lt;'Radio Config'!$D$4, 'Radio Config'!$F$4="y"), 'ICS-217'!F175, IF(AND('ICS-217'!F175&gt;'Radio Config'!$C$5, 'ICS-217'!F175&lt;'Radio Config'!$D$5, 'Radio Config'!$F$5="y"), 'ICS-217'!F175, IF(AND('ICS-217'!F175&gt;'Radio Config'!$C$6, 'ICS-217'!F175&lt;'Radio Config'!$D$6, 'Radio Config'!$F$6="y"), 'ICS-217'!F175, IF(AND('ICS-217'!F175&gt;'Radio Config'!$C$7, 'ICS-217'!F175&lt;'Radio Config'!$D$7, 'Radio Config'!$F$7="y"), 'ICS-217'!F175, IF(AND('ICS-217'!F175&gt;'Radio Config'!$C$8, 'ICS-217'!F175&lt;'Radio Config'!$D$8, 'Radio Config'!$F$8="y"), 'ICS-217'!F175, ""))))))))</f>
        <v/>
      </c>
      <c r="D163" t="str">
        <f>IF(C163&lt;&gt;"", IF('ICS-217'!$F175='ICS-217'!$I175, "", IF('ICS-217'!$F175&gt;'ICS-217'!$I175, "-", IF('ICS-217'!$F175&lt;'ICS-217'!$I175, "+", "error"))), "")</f>
        <v/>
      </c>
      <c r="E163" s="111" t="str">
        <f>IF('ICS-217'!L175&lt;&gt;"FM","", IF(AND('ICS-217'!F175&gt;'Radio Config'!$C$2, 'ICS-217'!F175&lt;'Radio Config'!$D$2, 'Radio Config'!$F$2="y"), ABS('ICS-217'!F175-'ICS-217'!I175), IF(AND('ICS-217'!F175&gt;'Radio Config'!$C$3, 'ICS-217'!F175&lt;'Radio Config'!$D$3, 'Radio Config'!$F$3="y"), ABS('ICS-217'!F175-'ICS-217'!I175), IF(AND('ICS-217'!F175&gt;'Radio Config'!$C$4, 'ICS-217'!F175&lt;'Radio Config'!$D$4, 'Radio Config'!$F$4="y"), ABS('ICS-217'!F175-'ICS-217'!I175), IF(AND('ICS-217'!F175&gt;'Radio Config'!$C$5, 'ICS-217'!F175&lt;'Radio Config'!$D$5, 'Radio Config'!$F$5="y"), ABS('ICS-217'!F175-'ICS-217'!I175), IF(AND('ICS-217'!F175&gt;'Radio Config'!$C$6, 'ICS-217'!F175&lt;'Radio Config'!$D$6, 'Radio Config'!$F$6="y"), ABS('ICS-217'!F175-'ICS-217'!I175), IF(AND('ICS-217'!F175&gt;'Radio Config'!$C$7, 'ICS-217'!F175&lt;'Radio Config'!$D$7, 'Radio Config'!$F$7="y"), ABS('ICS-217'!F175-'ICS-217'!I175), IF(AND('ICS-217'!F175&gt;'Radio Config'!$C$8, 'ICS-217'!F175&lt;'Radio Config'!$D$8, 'Radio Config'!$F$8="y"), ABS('ICS-217'!F175-'ICS-217'!I175), ""))))))))</f>
        <v/>
      </c>
      <c r="F163" t="str">
        <f>IF(C163&lt;&gt;"", IF(AND('ICS-217'!H175&lt;&gt;"", 'ICS-217'!K175&lt;&gt;""), "TSQL", IF('ICS-217'!K175&lt;&gt;"", "Tone", "")), "")</f>
        <v/>
      </c>
      <c r="G163" s="112" t="str">
        <f>IF(C163&lt;&gt;"", IF('ICS-217'!K175&lt;&gt;"", 'ICS-217'!K175, 88.5) , "")</f>
        <v/>
      </c>
      <c r="H163" s="100" t="str">
        <f>IF(C163&lt;&gt;"", IF('ICS-217'!K175&lt;&gt;"", 'ICS-217'!K175, G163) , "")</f>
        <v/>
      </c>
      <c r="I163" t="str">
        <f t="shared" si="1"/>
        <v/>
      </c>
      <c r="J163" t="str">
        <f t="shared" si="2"/>
        <v/>
      </c>
      <c r="K163" t="str">
        <f>IF(C163&lt;&gt;"", IF(AND('ICS-217'!G175="W",'ICS-217'!L175="FM"), "FM", IF(AND('ICS-217'!G175="N",'ICS-217'!L175="FM"), "NFM", "")), "")</f>
        <v/>
      </c>
    </row>
    <row r="164">
      <c r="A164" t="str">
        <f t="shared" si="3"/>
        <v/>
      </c>
      <c r="B164" s="31" t="str">
        <f>IF(C164&lt;&gt;"", 'ICS-217'!D176 , "")</f>
        <v/>
      </c>
      <c r="C164" s="110" t="str">
        <f>IF('ICS-217'!L176&lt;&gt;"FM","", IF(AND('ICS-217'!F176&gt;'Radio Config'!$C$2, 'ICS-217'!F176&lt;'Radio Config'!$D$2, 'Radio Config'!$F$2="y"), 'ICS-217'!F176, IF(AND('ICS-217'!F176&gt;'Radio Config'!$C$3, 'ICS-217'!F176&lt;'Radio Config'!$D$3, 'Radio Config'!$F$3="y"), 'ICS-217'!F176, IF(AND('ICS-217'!F176&gt;'Radio Config'!$C$4, 'ICS-217'!F176&lt;'Radio Config'!$D$4, 'Radio Config'!$F$4="y"), 'ICS-217'!F176, IF(AND('ICS-217'!F176&gt;'Radio Config'!$C$5, 'ICS-217'!F176&lt;'Radio Config'!$D$5, 'Radio Config'!$F$5="y"), 'ICS-217'!F176, IF(AND('ICS-217'!F176&gt;'Radio Config'!$C$6, 'ICS-217'!F176&lt;'Radio Config'!$D$6, 'Radio Config'!$F$6="y"), 'ICS-217'!F176, IF(AND('ICS-217'!F176&gt;'Radio Config'!$C$7, 'ICS-217'!F176&lt;'Radio Config'!$D$7, 'Radio Config'!$F$7="y"), 'ICS-217'!F176, IF(AND('ICS-217'!F176&gt;'Radio Config'!$C$8, 'ICS-217'!F176&lt;'Radio Config'!$D$8, 'Radio Config'!$F$8="y"), 'ICS-217'!F176, ""))))))))</f>
        <v/>
      </c>
      <c r="D164" t="str">
        <f>IF(C164&lt;&gt;"", IF('ICS-217'!$F176='ICS-217'!$I176, "", IF('ICS-217'!$F176&gt;'ICS-217'!$I176, "-", IF('ICS-217'!$F176&lt;'ICS-217'!$I176, "+", "error"))), "")</f>
        <v/>
      </c>
      <c r="E164" s="111" t="str">
        <f>IF('ICS-217'!L176&lt;&gt;"FM","", IF(AND('ICS-217'!F176&gt;'Radio Config'!$C$2, 'ICS-217'!F176&lt;'Radio Config'!$D$2, 'Radio Config'!$F$2="y"), ABS('ICS-217'!F176-'ICS-217'!I176), IF(AND('ICS-217'!F176&gt;'Radio Config'!$C$3, 'ICS-217'!F176&lt;'Radio Config'!$D$3, 'Radio Config'!$F$3="y"), ABS('ICS-217'!F176-'ICS-217'!I176), IF(AND('ICS-217'!F176&gt;'Radio Config'!$C$4, 'ICS-217'!F176&lt;'Radio Config'!$D$4, 'Radio Config'!$F$4="y"), ABS('ICS-217'!F176-'ICS-217'!I176), IF(AND('ICS-217'!F176&gt;'Radio Config'!$C$5, 'ICS-217'!F176&lt;'Radio Config'!$D$5, 'Radio Config'!$F$5="y"), ABS('ICS-217'!F176-'ICS-217'!I176), IF(AND('ICS-217'!F176&gt;'Radio Config'!$C$6, 'ICS-217'!F176&lt;'Radio Config'!$D$6, 'Radio Config'!$F$6="y"), ABS('ICS-217'!F176-'ICS-217'!I176), IF(AND('ICS-217'!F176&gt;'Radio Config'!$C$7, 'ICS-217'!F176&lt;'Radio Config'!$D$7, 'Radio Config'!$F$7="y"), ABS('ICS-217'!F176-'ICS-217'!I176), IF(AND('ICS-217'!F176&gt;'Radio Config'!$C$8, 'ICS-217'!F176&lt;'Radio Config'!$D$8, 'Radio Config'!$F$8="y"), ABS('ICS-217'!F176-'ICS-217'!I176), ""))))))))</f>
        <v/>
      </c>
      <c r="F164" t="str">
        <f>IF(C164&lt;&gt;"", IF(AND('ICS-217'!H176&lt;&gt;"", 'ICS-217'!K176&lt;&gt;""), "TSQL", IF('ICS-217'!K176&lt;&gt;"", "Tone", "")), "")</f>
        <v/>
      </c>
      <c r="G164" s="112" t="str">
        <f>IF(C164&lt;&gt;"", IF('ICS-217'!K176&lt;&gt;"", 'ICS-217'!K176, 88.5) , "")</f>
        <v/>
      </c>
      <c r="H164" s="100" t="str">
        <f>IF(C164&lt;&gt;"", IF('ICS-217'!K176&lt;&gt;"", 'ICS-217'!K176, G164) , "")</f>
        <v/>
      </c>
      <c r="I164" t="str">
        <f t="shared" si="1"/>
        <v/>
      </c>
      <c r="J164" t="str">
        <f t="shared" si="2"/>
        <v/>
      </c>
      <c r="K164" t="str">
        <f>IF(C164&lt;&gt;"", IF(AND('ICS-217'!G176="W",'ICS-217'!L176="FM"), "FM", IF(AND('ICS-217'!G176="N",'ICS-217'!L176="FM"), "NFM", "")), "")</f>
        <v/>
      </c>
    </row>
    <row r="165">
      <c r="A165" t="str">
        <f t="shared" si="3"/>
        <v/>
      </c>
      <c r="B165" s="31" t="str">
        <f>IF(C165&lt;&gt;"", 'ICS-217'!D177 , "")</f>
        <v/>
      </c>
      <c r="C165" s="110" t="str">
        <f>IF('ICS-217'!L177&lt;&gt;"FM","", IF(AND('ICS-217'!F177&gt;'Radio Config'!$C$2, 'ICS-217'!F177&lt;'Radio Config'!$D$2, 'Radio Config'!$F$2="y"), 'ICS-217'!F177, IF(AND('ICS-217'!F177&gt;'Radio Config'!$C$3, 'ICS-217'!F177&lt;'Radio Config'!$D$3, 'Radio Config'!$F$3="y"), 'ICS-217'!F177, IF(AND('ICS-217'!F177&gt;'Radio Config'!$C$4, 'ICS-217'!F177&lt;'Radio Config'!$D$4, 'Radio Config'!$F$4="y"), 'ICS-217'!F177, IF(AND('ICS-217'!F177&gt;'Radio Config'!$C$5, 'ICS-217'!F177&lt;'Radio Config'!$D$5, 'Radio Config'!$F$5="y"), 'ICS-217'!F177, IF(AND('ICS-217'!F177&gt;'Radio Config'!$C$6, 'ICS-217'!F177&lt;'Radio Config'!$D$6, 'Radio Config'!$F$6="y"), 'ICS-217'!F177, IF(AND('ICS-217'!F177&gt;'Radio Config'!$C$7, 'ICS-217'!F177&lt;'Radio Config'!$D$7, 'Radio Config'!$F$7="y"), 'ICS-217'!F177, IF(AND('ICS-217'!F177&gt;'Radio Config'!$C$8, 'ICS-217'!F177&lt;'Radio Config'!$D$8, 'Radio Config'!$F$8="y"), 'ICS-217'!F177, ""))))))))</f>
        <v/>
      </c>
      <c r="D165" t="str">
        <f>IF(C165&lt;&gt;"", IF('ICS-217'!$F177='ICS-217'!$I177, "", IF('ICS-217'!$F177&gt;'ICS-217'!$I177, "-", IF('ICS-217'!$F177&lt;'ICS-217'!$I177, "+", "error"))), "")</f>
        <v/>
      </c>
      <c r="E165" s="111" t="str">
        <f>IF('ICS-217'!L177&lt;&gt;"FM","", IF(AND('ICS-217'!F177&gt;'Radio Config'!$C$2, 'ICS-217'!F177&lt;'Radio Config'!$D$2, 'Radio Config'!$F$2="y"), ABS('ICS-217'!F177-'ICS-217'!I177), IF(AND('ICS-217'!F177&gt;'Radio Config'!$C$3, 'ICS-217'!F177&lt;'Radio Config'!$D$3, 'Radio Config'!$F$3="y"), ABS('ICS-217'!F177-'ICS-217'!I177), IF(AND('ICS-217'!F177&gt;'Radio Config'!$C$4, 'ICS-217'!F177&lt;'Radio Config'!$D$4, 'Radio Config'!$F$4="y"), ABS('ICS-217'!F177-'ICS-217'!I177), IF(AND('ICS-217'!F177&gt;'Radio Config'!$C$5, 'ICS-217'!F177&lt;'Radio Config'!$D$5, 'Radio Config'!$F$5="y"), ABS('ICS-217'!F177-'ICS-217'!I177), IF(AND('ICS-217'!F177&gt;'Radio Config'!$C$6, 'ICS-217'!F177&lt;'Radio Config'!$D$6, 'Radio Config'!$F$6="y"), ABS('ICS-217'!F177-'ICS-217'!I177), IF(AND('ICS-217'!F177&gt;'Radio Config'!$C$7, 'ICS-217'!F177&lt;'Radio Config'!$D$7, 'Radio Config'!$F$7="y"), ABS('ICS-217'!F177-'ICS-217'!I177), IF(AND('ICS-217'!F177&gt;'Radio Config'!$C$8, 'ICS-217'!F177&lt;'Radio Config'!$D$8, 'Radio Config'!$F$8="y"), ABS('ICS-217'!F177-'ICS-217'!I177), ""))))))))</f>
        <v/>
      </c>
      <c r="F165" t="str">
        <f>IF(C165&lt;&gt;"", IF(AND('ICS-217'!H177&lt;&gt;"", 'ICS-217'!K177&lt;&gt;""), "TSQL", IF('ICS-217'!K177&lt;&gt;"", "Tone", "")), "")</f>
        <v/>
      </c>
      <c r="G165" s="112" t="str">
        <f>IF(C165&lt;&gt;"", IF('ICS-217'!K177&lt;&gt;"", 'ICS-217'!K177, 88.5) , "")</f>
        <v/>
      </c>
      <c r="H165" s="100" t="str">
        <f>IF(C165&lt;&gt;"", IF('ICS-217'!K177&lt;&gt;"", 'ICS-217'!K177, G165) , "")</f>
        <v/>
      </c>
      <c r="I165" t="str">
        <f t="shared" si="1"/>
        <v/>
      </c>
      <c r="J165" t="str">
        <f t="shared" si="2"/>
        <v/>
      </c>
      <c r="K165" t="str">
        <f>IF(C165&lt;&gt;"", IF(AND('ICS-217'!G177="W",'ICS-217'!L177="FM"), "FM", IF(AND('ICS-217'!G177="N",'ICS-217'!L177="FM"), "NFM", "")), "")</f>
        <v/>
      </c>
    </row>
    <row r="166">
      <c r="A166" t="str">
        <f t="shared" si="3"/>
        <v/>
      </c>
      <c r="B166" s="31" t="str">
        <f>IF(C166&lt;&gt;"", 'ICS-217'!D178 , "")</f>
        <v/>
      </c>
      <c r="C166" s="110" t="str">
        <f>IF('ICS-217'!L178&lt;&gt;"FM","", IF(AND('ICS-217'!F178&gt;'Radio Config'!$C$2, 'ICS-217'!F178&lt;'Radio Config'!$D$2, 'Radio Config'!$F$2="y"), 'ICS-217'!F178, IF(AND('ICS-217'!F178&gt;'Radio Config'!$C$3, 'ICS-217'!F178&lt;'Radio Config'!$D$3, 'Radio Config'!$F$3="y"), 'ICS-217'!F178, IF(AND('ICS-217'!F178&gt;'Radio Config'!$C$4, 'ICS-217'!F178&lt;'Radio Config'!$D$4, 'Radio Config'!$F$4="y"), 'ICS-217'!F178, IF(AND('ICS-217'!F178&gt;'Radio Config'!$C$5, 'ICS-217'!F178&lt;'Radio Config'!$D$5, 'Radio Config'!$F$5="y"), 'ICS-217'!F178, IF(AND('ICS-217'!F178&gt;'Radio Config'!$C$6, 'ICS-217'!F178&lt;'Radio Config'!$D$6, 'Radio Config'!$F$6="y"), 'ICS-217'!F178, IF(AND('ICS-217'!F178&gt;'Radio Config'!$C$7, 'ICS-217'!F178&lt;'Radio Config'!$D$7, 'Radio Config'!$F$7="y"), 'ICS-217'!F178, IF(AND('ICS-217'!F178&gt;'Radio Config'!$C$8, 'ICS-217'!F178&lt;'Radio Config'!$D$8, 'Radio Config'!$F$8="y"), 'ICS-217'!F178, ""))))))))</f>
        <v/>
      </c>
      <c r="D166" t="str">
        <f>IF(C166&lt;&gt;"", IF('ICS-217'!$F178='ICS-217'!$I178, "", IF('ICS-217'!$F178&gt;'ICS-217'!$I178, "-", IF('ICS-217'!$F178&lt;'ICS-217'!$I178, "+", "error"))), "")</f>
        <v/>
      </c>
      <c r="E166" s="111" t="str">
        <f>IF('ICS-217'!L178&lt;&gt;"FM","", IF(AND('ICS-217'!F178&gt;'Radio Config'!$C$2, 'ICS-217'!F178&lt;'Radio Config'!$D$2, 'Radio Config'!$F$2="y"), ABS('ICS-217'!F178-'ICS-217'!I178), IF(AND('ICS-217'!F178&gt;'Radio Config'!$C$3, 'ICS-217'!F178&lt;'Radio Config'!$D$3, 'Radio Config'!$F$3="y"), ABS('ICS-217'!F178-'ICS-217'!I178), IF(AND('ICS-217'!F178&gt;'Radio Config'!$C$4, 'ICS-217'!F178&lt;'Radio Config'!$D$4, 'Radio Config'!$F$4="y"), ABS('ICS-217'!F178-'ICS-217'!I178), IF(AND('ICS-217'!F178&gt;'Radio Config'!$C$5, 'ICS-217'!F178&lt;'Radio Config'!$D$5, 'Radio Config'!$F$5="y"), ABS('ICS-217'!F178-'ICS-217'!I178), IF(AND('ICS-217'!F178&gt;'Radio Config'!$C$6, 'ICS-217'!F178&lt;'Radio Config'!$D$6, 'Radio Config'!$F$6="y"), ABS('ICS-217'!F178-'ICS-217'!I178), IF(AND('ICS-217'!F178&gt;'Radio Config'!$C$7, 'ICS-217'!F178&lt;'Radio Config'!$D$7, 'Radio Config'!$F$7="y"), ABS('ICS-217'!F178-'ICS-217'!I178), IF(AND('ICS-217'!F178&gt;'Radio Config'!$C$8, 'ICS-217'!F178&lt;'Radio Config'!$D$8, 'Radio Config'!$F$8="y"), ABS('ICS-217'!F178-'ICS-217'!I178), ""))))))))</f>
        <v/>
      </c>
      <c r="F166" t="str">
        <f>IF(C166&lt;&gt;"", IF(AND('ICS-217'!H178&lt;&gt;"", 'ICS-217'!K178&lt;&gt;""), "TSQL", IF('ICS-217'!K178&lt;&gt;"", "Tone", "")), "")</f>
        <v/>
      </c>
      <c r="G166" s="112" t="str">
        <f>IF(C166&lt;&gt;"", IF('ICS-217'!K178&lt;&gt;"", 'ICS-217'!K178, 88.5) , "")</f>
        <v/>
      </c>
      <c r="H166" s="100" t="str">
        <f>IF(C166&lt;&gt;"", IF('ICS-217'!K178&lt;&gt;"", 'ICS-217'!K178, G166) , "")</f>
        <v/>
      </c>
      <c r="I166" t="str">
        <f t="shared" si="1"/>
        <v/>
      </c>
      <c r="J166" t="str">
        <f t="shared" si="2"/>
        <v/>
      </c>
      <c r="K166" t="str">
        <f>IF(C166&lt;&gt;"", IF(AND('ICS-217'!G178="W",'ICS-217'!L178="FM"), "FM", IF(AND('ICS-217'!G178="N",'ICS-217'!L178="FM"), "NFM", "")), "")</f>
        <v/>
      </c>
    </row>
    <row r="167">
      <c r="A167" t="str">
        <f t="shared" si="3"/>
        <v/>
      </c>
      <c r="B167" s="31" t="str">
        <f>IF(C167&lt;&gt;"", 'ICS-217'!D179 , "")</f>
        <v/>
      </c>
      <c r="C167" s="110" t="str">
        <f>IF('ICS-217'!L179&lt;&gt;"FM","", IF(AND('ICS-217'!F179&gt;'Radio Config'!$C$2, 'ICS-217'!F179&lt;'Radio Config'!$D$2, 'Radio Config'!$F$2="y"), 'ICS-217'!F179, IF(AND('ICS-217'!F179&gt;'Radio Config'!$C$3, 'ICS-217'!F179&lt;'Radio Config'!$D$3, 'Radio Config'!$F$3="y"), 'ICS-217'!F179, IF(AND('ICS-217'!F179&gt;'Radio Config'!$C$4, 'ICS-217'!F179&lt;'Radio Config'!$D$4, 'Radio Config'!$F$4="y"), 'ICS-217'!F179, IF(AND('ICS-217'!F179&gt;'Radio Config'!$C$5, 'ICS-217'!F179&lt;'Radio Config'!$D$5, 'Radio Config'!$F$5="y"), 'ICS-217'!F179, IF(AND('ICS-217'!F179&gt;'Radio Config'!$C$6, 'ICS-217'!F179&lt;'Radio Config'!$D$6, 'Radio Config'!$F$6="y"), 'ICS-217'!F179, IF(AND('ICS-217'!F179&gt;'Radio Config'!$C$7, 'ICS-217'!F179&lt;'Radio Config'!$D$7, 'Radio Config'!$F$7="y"), 'ICS-217'!F179, IF(AND('ICS-217'!F179&gt;'Radio Config'!$C$8, 'ICS-217'!F179&lt;'Radio Config'!$D$8, 'Radio Config'!$F$8="y"), 'ICS-217'!F179, ""))))))))</f>
        <v/>
      </c>
      <c r="D167" t="str">
        <f>IF(C167&lt;&gt;"", IF('ICS-217'!$F179='ICS-217'!$I179, "", IF('ICS-217'!$F179&gt;'ICS-217'!$I179, "-", IF('ICS-217'!$F179&lt;'ICS-217'!$I179, "+", "error"))), "")</f>
        <v/>
      </c>
      <c r="E167" s="111" t="str">
        <f>IF('ICS-217'!L179&lt;&gt;"FM","", IF(AND('ICS-217'!F179&gt;'Radio Config'!$C$2, 'ICS-217'!F179&lt;'Radio Config'!$D$2, 'Radio Config'!$F$2="y"), ABS('ICS-217'!F179-'ICS-217'!I179), IF(AND('ICS-217'!F179&gt;'Radio Config'!$C$3, 'ICS-217'!F179&lt;'Radio Config'!$D$3, 'Radio Config'!$F$3="y"), ABS('ICS-217'!F179-'ICS-217'!I179), IF(AND('ICS-217'!F179&gt;'Radio Config'!$C$4, 'ICS-217'!F179&lt;'Radio Config'!$D$4, 'Radio Config'!$F$4="y"), ABS('ICS-217'!F179-'ICS-217'!I179), IF(AND('ICS-217'!F179&gt;'Radio Config'!$C$5, 'ICS-217'!F179&lt;'Radio Config'!$D$5, 'Radio Config'!$F$5="y"), ABS('ICS-217'!F179-'ICS-217'!I179), IF(AND('ICS-217'!F179&gt;'Radio Config'!$C$6, 'ICS-217'!F179&lt;'Radio Config'!$D$6, 'Radio Config'!$F$6="y"), ABS('ICS-217'!F179-'ICS-217'!I179), IF(AND('ICS-217'!F179&gt;'Radio Config'!$C$7, 'ICS-217'!F179&lt;'Radio Config'!$D$7, 'Radio Config'!$F$7="y"), ABS('ICS-217'!F179-'ICS-217'!I179), IF(AND('ICS-217'!F179&gt;'Radio Config'!$C$8, 'ICS-217'!F179&lt;'Radio Config'!$D$8, 'Radio Config'!$F$8="y"), ABS('ICS-217'!F179-'ICS-217'!I179), ""))))))))</f>
        <v/>
      </c>
      <c r="F167" t="str">
        <f>IF(C167&lt;&gt;"", IF(AND('ICS-217'!H179&lt;&gt;"", 'ICS-217'!K179&lt;&gt;""), "TSQL", IF('ICS-217'!K179&lt;&gt;"", "Tone", "")), "")</f>
        <v/>
      </c>
      <c r="G167" s="112" t="str">
        <f>IF(C167&lt;&gt;"", IF('ICS-217'!K179&lt;&gt;"", 'ICS-217'!K179, 88.5) , "")</f>
        <v/>
      </c>
      <c r="H167" s="100" t="str">
        <f>IF(C167&lt;&gt;"", IF('ICS-217'!K179&lt;&gt;"", 'ICS-217'!K179, G167) , "")</f>
        <v/>
      </c>
      <c r="I167" t="str">
        <f t="shared" si="1"/>
        <v/>
      </c>
      <c r="J167" t="str">
        <f t="shared" si="2"/>
        <v/>
      </c>
      <c r="K167" t="str">
        <f>IF(C167&lt;&gt;"", IF(AND('ICS-217'!G179="W",'ICS-217'!L179="FM"), "FM", IF(AND('ICS-217'!G179="N",'ICS-217'!L179="FM"), "NFM", "")), "")</f>
        <v/>
      </c>
    </row>
    <row r="168">
      <c r="A168" t="str">
        <f t="shared" si="3"/>
        <v/>
      </c>
      <c r="B168" s="31" t="str">
        <f>IF(C168&lt;&gt;"", 'ICS-217'!D180 , "")</f>
        <v/>
      </c>
      <c r="C168" s="110" t="str">
        <f>IF('ICS-217'!L180&lt;&gt;"FM","", IF(AND('ICS-217'!F180&gt;'Radio Config'!$C$2, 'ICS-217'!F180&lt;'Radio Config'!$D$2, 'Radio Config'!$F$2="y"), 'ICS-217'!F180, IF(AND('ICS-217'!F180&gt;'Radio Config'!$C$3, 'ICS-217'!F180&lt;'Radio Config'!$D$3, 'Radio Config'!$F$3="y"), 'ICS-217'!F180, IF(AND('ICS-217'!F180&gt;'Radio Config'!$C$4, 'ICS-217'!F180&lt;'Radio Config'!$D$4, 'Radio Config'!$F$4="y"), 'ICS-217'!F180, IF(AND('ICS-217'!F180&gt;'Radio Config'!$C$5, 'ICS-217'!F180&lt;'Radio Config'!$D$5, 'Radio Config'!$F$5="y"), 'ICS-217'!F180, IF(AND('ICS-217'!F180&gt;'Radio Config'!$C$6, 'ICS-217'!F180&lt;'Radio Config'!$D$6, 'Radio Config'!$F$6="y"), 'ICS-217'!F180, IF(AND('ICS-217'!F180&gt;'Radio Config'!$C$7, 'ICS-217'!F180&lt;'Radio Config'!$D$7, 'Radio Config'!$F$7="y"), 'ICS-217'!F180, IF(AND('ICS-217'!F180&gt;'Radio Config'!$C$8, 'ICS-217'!F180&lt;'Radio Config'!$D$8, 'Radio Config'!$F$8="y"), 'ICS-217'!F180, ""))))))))</f>
        <v/>
      </c>
      <c r="D168" t="str">
        <f>IF(C168&lt;&gt;"", IF('ICS-217'!$F180='ICS-217'!$I180, "", IF('ICS-217'!$F180&gt;'ICS-217'!$I180, "-", IF('ICS-217'!$F180&lt;'ICS-217'!$I180, "+", "error"))), "")</f>
        <v/>
      </c>
      <c r="E168" s="111" t="str">
        <f>IF('ICS-217'!L180&lt;&gt;"FM","", IF(AND('ICS-217'!F180&gt;'Radio Config'!$C$2, 'ICS-217'!F180&lt;'Radio Config'!$D$2, 'Radio Config'!$F$2="y"), ABS('ICS-217'!F180-'ICS-217'!I180), IF(AND('ICS-217'!F180&gt;'Radio Config'!$C$3, 'ICS-217'!F180&lt;'Radio Config'!$D$3, 'Radio Config'!$F$3="y"), ABS('ICS-217'!F180-'ICS-217'!I180), IF(AND('ICS-217'!F180&gt;'Radio Config'!$C$4, 'ICS-217'!F180&lt;'Radio Config'!$D$4, 'Radio Config'!$F$4="y"), ABS('ICS-217'!F180-'ICS-217'!I180), IF(AND('ICS-217'!F180&gt;'Radio Config'!$C$5, 'ICS-217'!F180&lt;'Radio Config'!$D$5, 'Radio Config'!$F$5="y"), ABS('ICS-217'!F180-'ICS-217'!I180), IF(AND('ICS-217'!F180&gt;'Radio Config'!$C$6, 'ICS-217'!F180&lt;'Radio Config'!$D$6, 'Radio Config'!$F$6="y"), ABS('ICS-217'!F180-'ICS-217'!I180), IF(AND('ICS-217'!F180&gt;'Radio Config'!$C$7, 'ICS-217'!F180&lt;'Radio Config'!$D$7, 'Radio Config'!$F$7="y"), ABS('ICS-217'!F180-'ICS-217'!I180), IF(AND('ICS-217'!F180&gt;'Radio Config'!$C$8, 'ICS-217'!F180&lt;'Radio Config'!$D$8, 'Radio Config'!$F$8="y"), ABS('ICS-217'!F180-'ICS-217'!I180), ""))))))))</f>
        <v/>
      </c>
      <c r="F168" t="str">
        <f>IF(C168&lt;&gt;"", IF(AND('ICS-217'!H180&lt;&gt;"", 'ICS-217'!K180&lt;&gt;""), "TSQL", IF('ICS-217'!K180&lt;&gt;"", "Tone", "")), "")</f>
        <v/>
      </c>
      <c r="G168" s="112" t="str">
        <f>IF(C168&lt;&gt;"", IF('ICS-217'!K180&lt;&gt;"", 'ICS-217'!K180, 88.5) , "")</f>
        <v/>
      </c>
      <c r="H168" s="100" t="str">
        <f>IF(C168&lt;&gt;"", IF('ICS-217'!K180&lt;&gt;"", 'ICS-217'!K180, G168) , "")</f>
        <v/>
      </c>
      <c r="I168" t="str">
        <f t="shared" si="1"/>
        <v/>
      </c>
      <c r="J168" t="str">
        <f t="shared" si="2"/>
        <v/>
      </c>
      <c r="K168" t="str">
        <f>IF(C168&lt;&gt;"", IF(AND('ICS-217'!G180="W",'ICS-217'!L180="FM"), "FM", IF(AND('ICS-217'!G180="N",'ICS-217'!L180="FM"), "NFM", "")), "")</f>
        <v/>
      </c>
    </row>
    <row r="169">
      <c r="A169" t="str">
        <f t="shared" si="3"/>
        <v/>
      </c>
      <c r="B169" s="31" t="str">
        <f>IF(C169&lt;&gt;"", 'ICS-217'!D181 , "")</f>
        <v/>
      </c>
      <c r="C169" s="110" t="str">
        <f>IF('ICS-217'!L181&lt;&gt;"FM","", IF(AND('ICS-217'!F181&gt;'Radio Config'!$C$2, 'ICS-217'!F181&lt;'Radio Config'!$D$2, 'Radio Config'!$F$2="y"), 'ICS-217'!F181, IF(AND('ICS-217'!F181&gt;'Radio Config'!$C$3, 'ICS-217'!F181&lt;'Radio Config'!$D$3, 'Radio Config'!$F$3="y"), 'ICS-217'!F181, IF(AND('ICS-217'!F181&gt;'Radio Config'!$C$4, 'ICS-217'!F181&lt;'Radio Config'!$D$4, 'Radio Config'!$F$4="y"), 'ICS-217'!F181, IF(AND('ICS-217'!F181&gt;'Radio Config'!$C$5, 'ICS-217'!F181&lt;'Radio Config'!$D$5, 'Radio Config'!$F$5="y"), 'ICS-217'!F181, IF(AND('ICS-217'!F181&gt;'Radio Config'!$C$6, 'ICS-217'!F181&lt;'Radio Config'!$D$6, 'Radio Config'!$F$6="y"), 'ICS-217'!F181, IF(AND('ICS-217'!F181&gt;'Radio Config'!$C$7, 'ICS-217'!F181&lt;'Radio Config'!$D$7, 'Radio Config'!$F$7="y"), 'ICS-217'!F181, IF(AND('ICS-217'!F181&gt;'Radio Config'!$C$8, 'ICS-217'!F181&lt;'Radio Config'!$D$8, 'Radio Config'!$F$8="y"), 'ICS-217'!F181, ""))))))))</f>
        <v/>
      </c>
      <c r="D169" t="str">
        <f>IF(C169&lt;&gt;"", IF('ICS-217'!$F181='ICS-217'!$I181, "", IF('ICS-217'!$F181&gt;'ICS-217'!$I181, "-", IF('ICS-217'!$F181&lt;'ICS-217'!$I181, "+", "error"))), "")</f>
        <v/>
      </c>
      <c r="E169" s="111" t="str">
        <f>IF('ICS-217'!L181&lt;&gt;"FM","", IF(AND('ICS-217'!F181&gt;'Radio Config'!$C$2, 'ICS-217'!F181&lt;'Radio Config'!$D$2, 'Radio Config'!$F$2="y"), ABS('ICS-217'!F181-'ICS-217'!I181), IF(AND('ICS-217'!F181&gt;'Radio Config'!$C$3, 'ICS-217'!F181&lt;'Radio Config'!$D$3, 'Radio Config'!$F$3="y"), ABS('ICS-217'!F181-'ICS-217'!I181), IF(AND('ICS-217'!F181&gt;'Radio Config'!$C$4, 'ICS-217'!F181&lt;'Radio Config'!$D$4, 'Radio Config'!$F$4="y"), ABS('ICS-217'!F181-'ICS-217'!I181), IF(AND('ICS-217'!F181&gt;'Radio Config'!$C$5, 'ICS-217'!F181&lt;'Radio Config'!$D$5, 'Radio Config'!$F$5="y"), ABS('ICS-217'!F181-'ICS-217'!I181), IF(AND('ICS-217'!F181&gt;'Radio Config'!$C$6, 'ICS-217'!F181&lt;'Radio Config'!$D$6, 'Radio Config'!$F$6="y"), ABS('ICS-217'!F181-'ICS-217'!I181), IF(AND('ICS-217'!F181&gt;'Radio Config'!$C$7, 'ICS-217'!F181&lt;'Radio Config'!$D$7, 'Radio Config'!$F$7="y"), ABS('ICS-217'!F181-'ICS-217'!I181), IF(AND('ICS-217'!F181&gt;'Radio Config'!$C$8, 'ICS-217'!F181&lt;'Radio Config'!$D$8, 'Radio Config'!$F$8="y"), ABS('ICS-217'!F181-'ICS-217'!I181), ""))))))))</f>
        <v/>
      </c>
      <c r="F169" t="str">
        <f>IF(C169&lt;&gt;"", IF(AND('ICS-217'!H181&lt;&gt;"", 'ICS-217'!K181&lt;&gt;""), "TSQL", IF('ICS-217'!K181&lt;&gt;"", "Tone", "")), "")</f>
        <v/>
      </c>
      <c r="G169" s="112" t="str">
        <f>IF(C169&lt;&gt;"", IF('ICS-217'!K181&lt;&gt;"", 'ICS-217'!K181, 88.5) , "")</f>
        <v/>
      </c>
      <c r="H169" s="100" t="str">
        <f>IF(C169&lt;&gt;"", IF('ICS-217'!K181&lt;&gt;"", 'ICS-217'!K181, G169) , "")</f>
        <v/>
      </c>
      <c r="I169" t="str">
        <f t="shared" si="1"/>
        <v/>
      </c>
      <c r="J169" t="str">
        <f t="shared" si="2"/>
        <v/>
      </c>
      <c r="K169" t="str">
        <f>IF(C169&lt;&gt;"", IF(AND('ICS-217'!G181="W",'ICS-217'!L181="FM"), "FM", IF(AND('ICS-217'!G181="N",'ICS-217'!L181="FM"), "NFM", "")), "")</f>
        <v/>
      </c>
    </row>
    <row r="170">
      <c r="A170" t="str">
        <f t="shared" si="3"/>
        <v/>
      </c>
      <c r="B170" s="31" t="str">
        <f>IF(C170&lt;&gt;"", 'ICS-217'!D182 , "")</f>
        <v/>
      </c>
      <c r="C170" s="110" t="str">
        <f>IF('ICS-217'!L182&lt;&gt;"FM","", IF(AND('ICS-217'!F182&gt;'Radio Config'!$C$2, 'ICS-217'!F182&lt;'Radio Config'!$D$2, 'Radio Config'!$F$2="y"), 'ICS-217'!F182, IF(AND('ICS-217'!F182&gt;'Radio Config'!$C$3, 'ICS-217'!F182&lt;'Radio Config'!$D$3, 'Radio Config'!$F$3="y"), 'ICS-217'!F182, IF(AND('ICS-217'!F182&gt;'Radio Config'!$C$4, 'ICS-217'!F182&lt;'Radio Config'!$D$4, 'Radio Config'!$F$4="y"), 'ICS-217'!F182, IF(AND('ICS-217'!F182&gt;'Radio Config'!$C$5, 'ICS-217'!F182&lt;'Radio Config'!$D$5, 'Radio Config'!$F$5="y"), 'ICS-217'!F182, IF(AND('ICS-217'!F182&gt;'Radio Config'!$C$6, 'ICS-217'!F182&lt;'Radio Config'!$D$6, 'Radio Config'!$F$6="y"), 'ICS-217'!F182, IF(AND('ICS-217'!F182&gt;'Radio Config'!$C$7, 'ICS-217'!F182&lt;'Radio Config'!$D$7, 'Radio Config'!$F$7="y"), 'ICS-217'!F182, IF(AND('ICS-217'!F182&gt;'Radio Config'!$C$8, 'ICS-217'!F182&lt;'Radio Config'!$D$8, 'Radio Config'!$F$8="y"), 'ICS-217'!F182, ""))))))))</f>
        <v/>
      </c>
      <c r="D170" t="str">
        <f>IF(C170&lt;&gt;"", IF('ICS-217'!$F182='ICS-217'!$I182, "", IF('ICS-217'!$F182&gt;'ICS-217'!$I182, "-", IF('ICS-217'!$F182&lt;'ICS-217'!$I182, "+", "error"))), "")</f>
        <v/>
      </c>
      <c r="E170" s="111" t="str">
        <f>IF('ICS-217'!L182&lt;&gt;"FM","", IF(AND('ICS-217'!F182&gt;'Radio Config'!$C$2, 'ICS-217'!F182&lt;'Radio Config'!$D$2, 'Radio Config'!$F$2="y"), ABS('ICS-217'!F182-'ICS-217'!I182), IF(AND('ICS-217'!F182&gt;'Radio Config'!$C$3, 'ICS-217'!F182&lt;'Radio Config'!$D$3, 'Radio Config'!$F$3="y"), ABS('ICS-217'!F182-'ICS-217'!I182), IF(AND('ICS-217'!F182&gt;'Radio Config'!$C$4, 'ICS-217'!F182&lt;'Radio Config'!$D$4, 'Radio Config'!$F$4="y"), ABS('ICS-217'!F182-'ICS-217'!I182), IF(AND('ICS-217'!F182&gt;'Radio Config'!$C$5, 'ICS-217'!F182&lt;'Radio Config'!$D$5, 'Radio Config'!$F$5="y"), ABS('ICS-217'!F182-'ICS-217'!I182), IF(AND('ICS-217'!F182&gt;'Radio Config'!$C$6, 'ICS-217'!F182&lt;'Radio Config'!$D$6, 'Radio Config'!$F$6="y"), ABS('ICS-217'!F182-'ICS-217'!I182), IF(AND('ICS-217'!F182&gt;'Radio Config'!$C$7, 'ICS-217'!F182&lt;'Radio Config'!$D$7, 'Radio Config'!$F$7="y"), ABS('ICS-217'!F182-'ICS-217'!I182), IF(AND('ICS-217'!F182&gt;'Radio Config'!$C$8, 'ICS-217'!F182&lt;'Radio Config'!$D$8, 'Radio Config'!$F$8="y"), ABS('ICS-217'!F182-'ICS-217'!I182), ""))))))))</f>
        <v/>
      </c>
      <c r="F170" t="str">
        <f>IF(C170&lt;&gt;"", IF(AND('ICS-217'!H182&lt;&gt;"", 'ICS-217'!K182&lt;&gt;""), "TSQL", IF('ICS-217'!K182&lt;&gt;"", "Tone", "")), "")</f>
        <v/>
      </c>
      <c r="G170" s="112" t="str">
        <f>IF(C170&lt;&gt;"", IF('ICS-217'!K182&lt;&gt;"", 'ICS-217'!K182, 88.5) , "")</f>
        <v/>
      </c>
      <c r="H170" s="100" t="str">
        <f>IF(C170&lt;&gt;"", IF('ICS-217'!K182&lt;&gt;"", 'ICS-217'!K182, G170) , "")</f>
        <v/>
      </c>
      <c r="I170" t="str">
        <f t="shared" si="1"/>
        <v/>
      </c>
      <c r="J170" t="str">
        <f t="shared" si="2"/>
        <v/>
      </c>
      <c r="K170" t="str">
        <f>IF(C170&lt;&gt;"", IF(AND('ICS-217'!G182="W",'ICS-217'!L182="FM"), "FM", IF(AND('ICS-217'!G182="N",'ICS-217'!L182="FM"), "NFM", "")), "")</f>
        <v/>
      </c>
    </row>
    <row r="171">
      <c r="A171" t="str">
        <f t="shared" si="3"/>
        <v/>
      </c>
      <c r="B171" s="31" t="str">
        <f>IF(C171&lt;&gt;"", 'ICS-217'!D183 , "")</f>
        <v/>
      </c>
      <c r="C171" s="110" t="str">
        <f>IF('ICS-217'!L183&lt;&gt;"FM","", IF(AND('ICS-217'!F183&gt;'Radio Config'!$C$2, 'ICS-217'!F183&lt;'Radio Config'!$D$2, 'Radio Config'!$F$2="y"), 'ICS-217'!F183, IF(AND('ICS-217'!F183&gt;'Radio Config'!$C$3, 'ICS-217'!F183&lt;'Radio Config'!$D$3, 'Radio Config'!$F$3="y"), 'ICS-217'!F183, IF(AND('ICS-217'!F183&gt;'Radio Config'!$C$4, 'ICS-217'!F183&lt;'Radio Config'!$D$4, 'Radio Config'!$F$4="y"), 'ICS-217'!F183, IF(AND('ICS-217'!F183&gt;'Radio Config'!$C$5, 'ICS-217'!F183&lt;'Radio Config'!$D$5, 'Radio Config'!$F$5="y"), 'ICS-217'!F183, IF(AND('ICS-217'!F183&gt;'Radio Config'!$C$6, 'ICS-217'!F183&lt;'Radio Config'!$D$6, 'Radio Config'!$F$6="y"), 'ICS-217'!F183, IF(AND('ICS-217'!F183&gt;'Radio Config'!$C$7, 'ICS-217'!F183&lt;'Radio Config'!$D$7, 'Radio Config'!$F$7="y"), 'ICS-217'!F183, IF(AND('ICS-217'!F183&gt;'Radio Config'!$C$8, 'ICS-217'!F183&lt;'Radio Config'!$D$8, 'Radio Config'!$F$8="y"), 'ICS-217'!F183, ""))))))))</f>
        <v/>
      </c>
      <c r="D171" t="str">
        <f>IF(C171&lt;&gt;"", IF('ICS-217'!$F183='ICS-217'!$I183, "", IF('ICS-217'!$F183&gt;'ICS-217'!$I183, "-", IF('ICS-217'!$F183&lt;'ICS-217'!$I183, "+", "error"))), "")</f>
        <v/>
      </c>
      <c r="E171" s="111" t="str">
        <f>IF('ICS-217'!L183&lt;&gt;"FM","", IF(AND('ICS-217'!F183&gt;'Radio Config'!$C$2, 'ICS-217'!F183&lt;'Radio Config'!$D$2, 'Radio Config'!$F$2="y"), ABS('ICS-217'!F183-'ICS-217'!I183), IF(AND('ICS-217'!F183&gt;'Radio Config'!$C$3, 'ICS-217'!F183&lt;'Radio Config'!$D$3, 'Radio Config'!$F$3="y"), ABS('ICS-217'!F183-'ICS-217'!I183), IF(AND('ICS-217'!F183&gt;'Radio Config'!$C$4, 'ICS-217'!F183&lt;'Radio Config'!$D$4, 'Radio Config'!$F$4="y"), ABS('ICS-217'!F183-'ICS-217'!I183), IF(AND('ICS-217'!F183&gt;'Radio Config'!$C$5, 'ICS-217'!F183&lt;'Radio Config'!$D$5, 'Radio Config'!$F$5="y"), ABS('ICS-217'!F183-'ICS-217'!I183), IF(AND('ICS-217'!F183&gt;'Radio Config'!$C$6, 'ICS-217'!F183&lt;'Radio Config'!$D$6, 'Radio Config'!$F$6="y"), ABS('ICS-217'!F183-'ICS-217'!I183), IF(AND('ICS-217'!F183&gt;'Radio Config'!$C$7, 'ICS-217'!F183&lt;'Radio Config'!$D$7, 'Radio Config'!$F$7="y"), ABS('ICS-217'!F183-'ICS-217'!I183), IF(AND('ICS-217'!F183&gt;'Radio Config'!$C$8, 'ICS-217'!F183&lt;'Radio Config'!$D$8, 'Radio Config'!$F$8="y"), ABS('ICS-217'!F183-'ICS-217'!I183), ""))))))))</f>
        <v/>
      </c>
      <c r="F171" t="str">
        <f>IF(C171&lt;&gt;"", IF(AND('ICS-217'!H183&lt;&gt;"", 'ICS-217'!K183&lt;&gt;""), "TSQL", IF('ICS-217'!K183&lt;&gt;"", "Tone", "")), "")</f>
        <v/>
      </c>
      <c r="G171" s="112" t="str">
        <f>IF(C171&lt;&gt;"", IF('ICS-217'!K183&lt;&gt;"", 'ICS-217'!K183, 88.5) , "")</f>
        <v/>
      </c>
      <c r="H171" s="100" t="str">
        <f>IF(C171&lt;&gt;"", IF('ICS-217'!K183&lt;&gt;"", 'ICS-217'!K183, G171) , "")</f>
        <v/>
      </c>
      <c r="I171" t="str">
        <f t="shared" si="1"/>
        <v/>
      </c>
      <c r="J171" t="str">
        <f t="shared" si="2"/>
        <v/>
      </c>
      <c r="K171" t="str">
        <f>IF(C171&lt;&gt;"", IF(AND('ICS-217'!G183="W",'ICS-217'!L183="FM"), "FM", IF(AND('ICS-217'!G183="N",'ICS-217'!L183="FM"), "NFM", "")), "")</f>
        <v/>
      </c>
    </row>
    <row r="172">
      <c r="A172" t="str">
        <f t="shared" si="3"/>
        <v/>
      </c>
      <c r="B172" s="31" t="str">
        <f>IF(C172&lt;&gt;"", 'ICS-217'!D184 , "")</f>
        <v/>
      </c>
      <c r="C172" s="110" t="str">
        <f>IF('ICS-217'!L184&lt;&gt;"FM","", IF(AND('ICS-217'!F184&gt;'Radio Config'!$C$2, 'ICS-217'!F184&lt;'Radio Config'!$D$2, 'Radio Config'!$F$2="y"), 'ICS-217'!F184, IF(AND('ICS-217'!F184&gt;'Radio Config'!$C$3, 'ICS-217'!F184&lt;'Radio Config'!$D$3, 'Radio Config'!$F$3="y"), 'ICS-217'!F184, IF(AND('ICS-217'!F184&gt;'Radio Config'!$C$4, 'ICS-217'!F184&lt;'Radio Config'!$D$4, 'Radio Config'!$F$4="y"), 'ICS-217'!F184, IF(AND('ICS-217'!F184&gt;'Radio Config'!$C$5, 'ICS-217'!F184&lt;'Radio Config'!$D$5, 'Radio Config'!$F$5="y"), 'ICS-217'!F184, IF(AND('ICS-217'!F184&gt;'Radio Config'!$C$6, 'ICS-217'!F184&lt;'Radio Config'!$D$6, 'Radio Config'!$F$6="y"), 'ICS-217'!F184, IF(AND('ICS-217'!F184&gt;'Radio Config'!$C$7, 'ICS-217'!F184&lt;'Radio Config'!$D$7, 'Radio Config'!$F$7="y"), 'ICS-217'!F184, IF(AND('ICS-217'!F184&gt;'Radio Config'!$C$8, 'ICS-217'!F184&lt;'Radio Config'!$D$8, 'Radio Config'!$F$8="y"), 'ICS-217'!F184, ""))))))))</f>
        <v/>
      </c>
      <c r="D172" t="str">
        <f>IF(C172&lt;&gt;"", IF('ICS-217'!$F184='ICS-217'!$I184, "", IF('ICS-217'!$F184&gt;'ICS-217'!$I184, "-", IF('ICS-217'!$F184&lt;'ICS-217'!$I184, "+", "error"))), "")</f>
        <v/>
      </c>
      <c r="E172" s="111" t="str">
        <f>IF('ICS-217'!L184&lt;&gt;"FM","", IF(AND('ICS-217'!F184&gt;'Radio Config'!$C$2, 'ICS-217'!F184&lt;'Radio Config'!$D$2, 'Radio Config'!$F$2="y"), ABS('ICS-217'!F184-'ICS-217'!I184), IF(AND('ICS-217'!F184&gt;'Radio Config'!$C$3, 'ICS-217'!F184&lt;'Radio Config'!$D$3, 'Radio Config'!$F$3="y"), ABS('ICS-217'!F184-'ICS-217'!I184), IF(AND('ICS-217'!F184&gt;'Radio Config'!$C$4, 'ICS-217'!F184&lt;'Radio Config'!$D$4, 'Radio Config'!$F$4="y"), ABS('ICS-217'!F184-'ICS-217'!I184), IF(AND('ICS-217'!F184&gt;'Radio Config'!$C$5, 'ICS-217'!F184&lt;'Radio Config'!$D$5, 'Radio Config'!$F$5="y"), ABS('ICS-217'!F184-'ICS-217'!I184), IF(AND('ICS-217'!F184&gt;'Radio Config'!$C$6, 'ICS-217'!F184&lt;'Radio Config'!$D$6, 'Radio Config'!$F$6="y"), ABS('ICS-217'!F184-'ICS-217'!I184), IF(AND('ICS-217'!F184&gt;'Radio Config'!$C$7, 'ICS-217'!F184&lt;'Radio Config'!$D$7, 'Radio Config'!$F$7="y"), ABS('ICS-217'!F184-'ICS-217'!I184), IF(AND('ICS-217'!F184&gt;'Radio Config'!$C$8, 'ICS-217'!F184&lt;'Radio Config'!$D$8, 'Radio Config'!$F$8="y"), ABS('ICS-217'!F184-'ICS-217'!I184), ""))))))))</f>
        <v/>
      </c>
      <c r="F172" t="str">
        <f>IF(C172&lt;&gt;"", IF(AND('ICS-217'!H184&lt;&gt;"", 'ICS-217'!K184&lt;&gt;""), "TSQL", IF('ICS-217'!K184&lt;&gt;"", "Tone", "")), "")</f>
        <v/>
      </c>
      <c r="G172" s="112" t="str">
        <f>IF(C172&lt;&gt;"", IF('ICS-217'!K184&lt;&gt;"", 'ICS-217'!K184, 88.5) , "")</f>
        <v/>
      </c>
      <c r="H172" s="100" t="str">
        <f>IF(C172&lt;&gt;"", IF('ICS-217'!K184&lt;&gt;"", 'ICS-217'!K184, G172) , "")</f>
        <v/>
      </c>
      <c r="I172" t="str">
        <f t="shared" si="1"/>
        <v/>
      </c>
      <c r="J172" t="str">
        <f t="shared" si="2"/>
        <v/>
      </c>
      <c r="K172" t="str">
        <f>IF(C172&lt;&gt;"", IF(AND('ICS-217'!G184="W",'ICS-217'!L184="FM"), "FM", IF(AND('ICS-217'!G184="N",'ICS-217'!L184="FM"), "NFM", "")), "")</f>
        <v/>
      </c>
    </row>
    <row r="173">
      <c r="A173" t="str">
        <f t="shared" si="3"/>
        <v/>
      </c>
      <c r="B173" s="31" t="str">
        <f>IF(C173&lt;&gt;"", 'ICS-217'!D185 , "")</f>
        <v/>
      </c>
      <c r="C173" s="110" t="str">
        <f>IF('ICS-217'!L185&lt;&gt;"FM","", IF(AND('ICS-217'!F185&gt;'Radio Config'!$C$2, 'ICS-217'!F185&lt;'Radio Config'!$D$2, 'Radio Config'!$F$2="y"), 'ICS-217'!F185, IF(AND('ICS-217'!F185&gt;'Radio Config'!$C$3, 'ICS-217'!F185&lt;'Radio Config'!$D$3, 'Radio Config'!$F$3="y"), 'ICS-217'!F185, IF(AND('ICS-217'!F185&gt;'Radio Config'!$C$4, 'ICS-217'!F185&lt;'Radio Config'!$D$4, 'Radio Config'!$F$4="y"), 'ICS-217'!F185, IF(AND('ICS-217'!F185&gt;'Radio Config'!$C$5, 'ICS-217'!F185&lt;'Radio Config'!$D$5, 'Radio Config'!$F$5="y"), 'ICS-217'!F185, IF(AND('ICS-217'!F185&gt;'Radio Config'!$C$6, 'ICS-217'!F185&lt;'Radio Config'!$D$6, 'Radio Config'!$F$6="y"), 'ICS-217'!F185, IF(AND('ICS-217'!F185&gt;'Radio Config'!$C$7, 'ICS-217'!F185&lt;'Radio Config'!$D$7, 'Radio Config'!$F$7="y"), 'ICS-217'!F185, IF(AND('ICS-217'!F185&gt;'Radio Config'!$C$8, 'ICS-217'!F185&lt;'Radio Config'!$D$8, 'Radio Config'!$F$8="y"), 'ICS-217'!F185, ""))))))))</f>
        <v/>
      </c>
      <c r="D173" t="str">
        <f>IF(C173&lt;&gt;"", IF('ICS-217'!$F185='ICS-217'!$I185, "", IF('ICS-217'!$F185&gt;'ICS-217'!$I185, "-", IF('ICS-217'!$F185&lt;'ICS-217'!$I185, "+", "error"))), "")</f>
        <v/>
      </c>
      <c r="E173" s="111" t="str">
        <f>IF('ICS-217'!L185&lt;&gt;"FM","", IF(AND('ICS-217'!F185&gt;'Radio Config'!$C$2, 'ICS-217'!F185&lt;'Radio Config'!$D$2, 'Radio Config'!$F$2="y"), ABS('ICS-217'!F185-'ICS-217'!I185), IF(AND('ICS-217'!F185&gt;'Radio Config'!$C$3, 'ICS-217'!F185&lt;'Radio Config'!$D$3, 'Radio Config'!$F$3="y"), ABS('ICS-217'!F185-'ICS-217'!I185), IF(AND('ICS-217'!F185&gt;'Radio Config'!$C$4, 'ICS-217'!F185&lt;'Radio Config'!$D$4, 'Radio Config'!$F$4="y"), ABS('ICS-217'!F185-'ICS-217'!I185), IF(AND('ICS-217'!F185&gt;'Radio Config'!$C$5, 'ICS-217'!F185&lt;'Radio Config'!$D$5, 'Radio Config'!$F$5="y"), ABS('ICS-217'!F185-'ICS-217'!I185), IF(AND('ICS-217'!F185&gt;'Radio Config'!$C$6, 'ICS-217'!F185&lt;'Radio Config'!$D$6, 'Radio Config'!$F$6="y"), ABS('ICS-217'!F185-'ICS-217'!I185), IF(AND('ICS-217'!F185&gt;'Radio Config'!$C$7, 'ICS-217'!F185&lt;'Radio Config'!$D$7, 'Radio Config'!$F$7="y"), ABS('ICS-217'!F185-'ICS-217'!I185), IF(AND('ICS-217'!F185&gt;'Radio Config'!$C$8, 'ICS-217'!F185&lt;'Radio Config'!$D$8, 'Radio Config'!$F$8="y"), ABS('ICS-217'!F185-'ICS-217'!I185), ""))))))))</f>
        <v/>
      </c>
      <c r="F173" t="str">
        <f>IF(C173&lt;&gt;"", IF(AND('ICS-217'!H185&lt;&gt;"", 'ICS-217'!K185&lt;&gt;""), "TSQL", IF('ICS-217'!K185&lt;&gt;"", "Tone", "")), "")</f>
        <v/>
      </c>
      <c r="G173" s="112" t="str">
        <f>IF(C173&lt;&gt;"", IF('ICS-217'!K185&lt;&gt;"", 'ICS-217'!K185, 88.5) , "")</f>
        <v/>
      </c>
      <c r="H173" s="100" t="str">
        <f>IF(C173&lt;&gt;"", IF('ICS-217'!K185&lt;&gt;"", 'ICS-217'!K185, G173) , "")</f>
        <v/>
      </c>
      <c r="I173" t="str">
        <f t="shared" si="1"/>
        <v/>
      </c>
      <c r="J173" t="str">
        <f t="shared" si="2"/>
        <v/>
      </c>
      <c r="K173" t="str">
        <f>IF(C173&lt;&gt;"", IF(AND('ICS-217'!G185="W",'ICS-217'!L185="FM"), "FM", IF(AND('ICS-217'!G185="N",'ICS-217'!L185="FM"), "NFM", "")), "")</f>
        <v/>
      </c>
    </row>
    <row r="174">
      <c r="A174" t="str">
        <f t="shared" si="3"/>
        <v/>
      </c>
      <c r="B174" s="31" t="str">
        <f>IF(C174&lt;&gt;"", 'ICS-217'!D186 , "")</f>
        <v/>
      </c>
      <c r="C174" s="110" t="str">
        <f>IF('ICS-217'!L186&lt;&gt;"FM","", IF(AND('ICS-217'!F186&gt;'Radio Config'!$C$2, 'ICS-217'!F186&lt;'Radio Config'!$D$2, 'Radio Config'!$F$2="y"), 'ICS-217'!F186, IF(AND('ICS-217'!F186&gt;'Radio Config'!$C$3, 'ICS-217'!F186&lt;'Radio Config'!$D$3, 'Radio Config'!$F$3="y"), 'ICS-217'!F186, IF(AND('ICS-217'!F186&gt;'Radio Config'!$C$4, 'ICS-217'!F186&lt;'Radio Config'!$D$4, 'Radio Config'!$F$4="y"), 'ICS-217'!F186, IF(AND('ICS-217'!F186&gt;'Radio Config'!$C$5, 'ICS-217'!F186&lt;'Radio Config'!$D$5, 'Radio Config'!$F$5="y"), 'ICS-217'!F186, IF(AND('ICS-217'!F186&gt;'Radio Config'!$C$6, 'ICS-217'!F186&lt;'Radio Config'!$D$6, 'Radio Config'!$F$6="y"), 'ICS-217'!F186, IF(AND('ICS-217'!F186&gt;'Radio Config'!$C$7, 'ICS-217'!F186&lt;'Radio Config'!$D$7, 'Radio Config'!$F$7="y"), 'ICS-217'!F186, IF(AND('ICS-217'!F186&gt;'Radio Config'!$C$8, 'ICS-217'!F186&lt;'Radio Config'!$D$8, 'Radio Config'!$F$8="y"), 'ICS-217'!F186, ""))))))))</f>
        <v/>
      </c>
      <c r="D174" t="str">
        <f>IF(C174&lt;&gt;"", IF('ICS-217'!$F186='ICS-217'!$I186, "", IF('ICS-217'!$F186&gt;'ICS-217'!$I186, "-", IF('ICS-217'!$F186&lt;'ICS-217'!$I186, "+", "error"))), "")</f>
        <v/>
      </c>
      <c r="E174" s="111" t="str">
        <f>IF('ICS-217'!L186&lt;&gt;"FM","", IF(AND('ICS-217'!F186&gt;'Radio Config'!$C$2, 'ICS-217'!F186&lt;'Radio Config'!$D$2, 'Radio Config'!$F$2="y"), ABS('ICS-217'!F186-'ICS-217'!I186), IF(AND('ICS-217'!F186&gt;'Radio Config'!$C$3, 'ICS-217'!F186&lt;'Radio Config'!$D$3, 'Radio Config'!$F$3="y"), ABS('ICS-217'!F186-'ICS-217'!I186), IF(AND('ICS-217'!F186&gt;'Radio Config'!$C$4, 'ICS-217'!F186&lt;'Radio Config'!$D$4, 'Radio Config'!$F$4="y"), ABS('ICS-217'!F186-'ICS-217'!I186), IF(AND('ICS-217'!F186&gt;'Radio Config'!$C$5, 'ICS-217'!F186&lt;'Radio Config'!$D$5, 'Radio Config'!$F$5="y"), ABS('ICS-217'!F186-'ICS-217'!I186), IF(AND('ICS-217'!F186&gt;'Radio Config'!$C$6, 'ICS-217'!F186&lt;'Radio Config'!$D$6, 'Radio Config'!$F$6="y"), ABS('ICS-217'!F186-'ICS-217'!I186), IF(AND('ICS-217'!F186&gt;'Radio Config'!$C$7, 'ICS-217'!F186&lt;'Radio Config'!$D$7, 'Radio Config'!$F$7="y"), ABS('ICS-217'!F186-'ICS-217'!I186), IF(AND('ICS-217'!F186&gt;'Radio Config'!$C$8, 'ICS-217'!F186&lt;'Radio Config'!$D$8, 'Radio Config'!$F$8="y"), ABS('ICS-217'!F186-'ICS-217'!I186), ""))))))))</f>
        <v/>
      </c>
      <c r="F174" t="str">
        <f>IF(C174&lt;&gt;"", IF(AND('ICS-217'!H186&lt;&gt;"", 'ICS-217'!K186&lt;&gt;""), "TSQL", IF('ICS-217'!K186&lt;&gt;"", "Tone", "")), "")</f>
        <v/>
      </c>
      <c r="G174" s="112" t="str">
        <f>IF(C174&lt;&gt;"", IF('ICS-217'!K186&lt;&gt;"", 'ICS-217'!K186, 88.5) , "")</f>
        <v/>
      </c>
      <c r="H174" s="100" t="str">
        <f>IF(C174&lt;&gt;"", IF('ICS-217'!K186&lt;&gt;"", 'ICS-217'!K186, G174) , "")</f>
        <v/>
      </c>
      <c r="I174" t="str">
        <f t="shared" si="1"/>
        <v/>
      </c>
      <c r="J174" t="str">
        <f t="shared" si="2"/>
        <v/>
      </c>
      <c r="K174" t="str">
        <f>IF(C174&lt;&gt;"", IF(AND('ICS-217'!G186="W",'ICS-217'!L186="FM"), "FM", IF(AND('ICS-217'!G186="N",'ICS-217'!L186="FM"), "NFM", "")), "")</f>
        <v/>
      </c>
    </row>
    <row r="175">
      <c r="A175" t="str">
        <f t="shared" si="3"/>
        <v/>
      </c>
      <c r="B175" s="31" t="str">
        <f>IF(C175&lt;&gt;"", 'ICS-217'!D187 , "")</f>
        <v/>
      </c>
      <c r="C175" s="110" t="str">
        <f>IF('ICS-217'!L187&lt;&gt;"FM","", IF(AND('ICS-217'!F187&gt;'Radio Config'!$C$2, 'ICS-217'!F187&lt;'Radio Config'!$D$2, 'Radio Config'!$F$2="y"), 'ICS-217'!F187, IF(AND('ICS-217'!F187&gt;'Radio Config'!$C$3, 'ICS-217'!F187&lt;'Radio Config'!$D$3, 'Radio Config'!$F$3="y"), 'ICS-217'!F187, IF(AND('ICS-217'!F187&gt;'Radio Config'!$C$4, 'ICS-217'!F187&lt;'Radio Config'!$D$4, 'Radio Config'!$F$4="y"), 'ICS-217'!F187, IF(AND('ICS-217'!F187&gt;'Radio Config'!$C$5, 'ICS-217'!F187&lt;'Radio Config'!$D$5, 'Radio Config'!$F$5="y"), 'ICS-217'!F187, IF(AND('ICS-217'!F187&gt;'Radio Config'!$C$6, 'ICS-217'!F187&lt;'Radio Config'!$D$6, 'Radio Config'!$F$6="y"), 'ICS-217'!F187, IF(AND('ICS-217'!F187&gt;'Radio Config'!$C$7, 'ICS-217'!F187&lt;'Radio Config'!$D$7, 'Radio Config'!$F$7="y"), 'ICS-217'!F187, IF(AND('ICS-217'!F187&gt;'Radio Config'!$C$8, 'ICS-217'!F187&lt;'Radio Config'!$D$8, 'Radio Config'!$F$8="y"), 'ICS-217'!F187, ""))))))))</f>
        <v/>
      </c>
      <c r="D175" t="str">
        <f>IF(C175&lt;&gt;"", IF('ICS-217'!$F187='ICS-217'!$I187, "", IF('ICS-217'!$F187&gt;'ICS-217'!$I187, "-", IF('ICS-217'!$F187&lt;'ICS-217'!$I187, "+", "error"))), "")</f>
        <v/>
      </c>
      <c r="E175" s="111" t="str">
        <f>IF('ICS-217'!L187&lt;&gt;"FM","", IF(AND('ICS-217'!F187&gt;'Radio Config'!$C$2, 'ICS-217'!F187&lt;'Radio Config'!$D$2, 'Radio Config'!$F$2="y"), ABS('ICS-217'!F187-'ICS-217'!I187), IF(AND('ICS-217'!F187&gt;'Radio Config'!$C$3, 'ICS-217'!F187&lt;'Radio Config'!$D$3, 'Radio Config'!$F$3="y"), ABS('ICS-217'!F187-'ICS-217'!I187), IF(AND('ICS-217'!F187&gt;'Radio Config'!$C$4, 'ICS-217'!F187&lt;'Radio Config'!$D$4, 'Radio Config'!$F$4="y"), ABS('ICS-217'!F187-'ICS-217'!I187), IF(AND('ICS-217'!F187&gt;'Radio Config'!$C$5, 'ICS-217'!F187&lt;'Radio Config'!$D$5, 'Radio Config'!$F$5="y"), ABS('ICS-217'!F187-'ICS-217'!I187), IF(AND('ICS-217'!F187&gt;'Radio Config'!$C$6, 'ICS-217'!F187&lt;'Radio Config'!$D$6, 'Radio Config'!$F$6="y"), ABS('ICS-217'!F187-'ICS-217'!I187), IF(AND('ICS-217'!F187&gt;'Radio Config'!$C$7, 'ICS-217'!F187&lt;'Radio Config'!$D$7, 'Radio Config'!$F$7="y"), ABS('ICS-217'!F187-'ICS-217'!I187), IF(AND('ICS-217'!F187&gt;'Radio Config'!$C$8, 'ICS-217'!F187&lt;'Radio Config'!$D$8, 'Radio Config'!$F$8="y"), ABS('ICS-217'!F187-'ICS-217'!I187), ""))))))))</f>
        <v/>
      </c>
      <c r="F175" t="str">
        <f>IF(C175&lt;&gt;"", IF(AND('ICS-217'!H187&lt;&gt;"", 'ICS-217'!K187&lt;&gt;""), "TSQL", IF('ICS-217'!K187&lt;&gt;"", "Tone", "")), "")</f>
        <v/>
      </c>
      <c r="G175" s="112" t="str">
        <f>IF(C175&lt;&gt;"", IF('ICS-217'!K187&lt;&gt;"", 'ICS-217'!K187, 88.5) , "")</f>
        <v/>
      </c>
      <c r="H175" s="100" t="str">
        <f>IF(C175&lt;&gt;"", IF('ICS-217'!K187&lt;&gt;"", 'ICS-217'!K187, G175) , "")</f>
        <v/>
      </c>
      <c r="I175" t="str">
        <f t="shared" si="1"/>
        <v/>
      </c>
      <c r="J175" t="str">
        <f t="shared" si="2"/>
        <v/>
      </c>
      <c r="K175" t="str">
        <f>IF(C175&lt;&gt;"", IF(AND('ICS-217'!G187="W",'ICS-217'!L187="FM"), "FM", IF(AND('ICS-217'!G187="N",'ICS-217'!L187="FM"), "NFM", "")), "")</f>
        <v/>
      </c>
    </row>
    <row r="176">
      <c r="A176" t="str">
        <f t="shared" si="3"/>
        <v/>
      </c>
      <c r="B176" s="31" t="str">
        <f>IF(C176&lt;&gt;"", 'ICS-217'!D188 , "")</f>
        <v/>
      </c>
      <c r="C176" s="110" t="str">
        <f>IF('ICS-217'!L188&lt;&gt;"FM","", IF(AND('ICS-217'!F188&gt;'Radio Config'!$C$2, 'ICS-217'!F188&lt;'Radio Config'!$D$2, 'Radio Config'!$F$2="y"), 'ICS-217'!F188, IF(AND('ICS-217'!F188&gt;'Radio Config'!$C$3, 'ICS-217'!F188&lt;'Radio Config'!$D$3, 'Radio Config'!$F$3="y"), 'ICS-217'!F188, IF(AND('ICS-217'!F188&gt;'Radio Config'!$C$4, 'ICS-217'!F188&lt;'Radio Config'!$D$4, 'Radio Config'!$F$4="y"), 'ICS-217'!F188, IF(AND('ICS-217'!F188&gt;'Radio Config'!$C$5, 'ICS-217'!F188&lt;'Radio Config'!$D$5, 'Radio Config'!$F$5="y"), 'ICS-217'!F188, IF(AND('ICS-217'!F188&gt;'Radio Config'!$C$6, 'ICS-217'!F188&lt;'Radio Config'!$D$6, 'Radio Config'!$F$6="y"), 'ICS-217'!F188, IF(AND('ICS-217'!F188&gt;'Radio Config'!$C$7, 'ICS-217'!F188&lt;'Radio Config'!$D$7, 'Radio Config'!$F$7="y"), 'ICS-217'!F188, IF(AND('ICS-217'!F188&gt;'Radio Config'!$C$8, 'ICS-217'!F188&lt;'Radio Config'!$D$8, 'Radio Config'!$F$8="y"), 'ICS-217'!F188, ""))))))))</f>
        <v/>
      </c>
      <c r="D176" t="str">
        <f>IF(C176&lt;&gt;"", IF('ICS-217'!$F188='ICS-217'!$I188, "", IF('ICS-217'!$F188&gt;'ICS-217'!$I188, "-", IF('ICS-217'!$F188&lt;'ICS-217'!$I188, "+", "error"))), "")</f>
        <v/>
      </c>
      <c r="E176" s="111" t="str">
        <f>IF('ICS-217'!L188&lt;&gt;"FM","", IF(AND('ICS-217'!F188&gt;'Radio Config'!$C$2, 'ICS-217'!F188&lt;'Radio Config'!$D$2, 'Radio Config'!$F$2="y"), ABS('ICS-217'!F188-'ICS-217'!I188), IF(AND('ICS-217'!F188&gt;'Radio Config'!$C$3, 'ICS-217'!F188&lt;'Radio Config'!$D$3, 'Radio Config'!$F$3="y"), ABS('ICS-217'!F188-'ICS-217'!I188), IF(AND('ICS-217'!F188&gt;'Radio Config'!$C$4, 'ICS-217'!F188&lt;'Radio Config'!$D$4, 'Radio Config'!$F$4="y"), ABS('ICS-217'!F188-'ICS-217'!I188), IF(AND('ICS-217'!F188&gt;'Radio Config'!$C$5, 'ICS-217'!F188&lt;'Radio Config'!$D$5, 'Radio Config'!$F$5="y"), ABS('ICS-217'!F188-'ICS-217'!I188), IF(AND('ICS-217'!F188&gt;'Radio Config'!$C$6, 'ICS-217'!F188&lt;'Radio Config'!$D$6, 'Radio Config'!$F$6="y"), ABS('ICS-217'!F188-'ICS-217'!I188), IF(AND('ICS-217'!F188&gt;'Radio Config'!$C$7, 'ICS-217'!F188&lt;'Radio Config'!$D$7, 'Radio Config'!$F$7="y"), ABS('ICS-217'!F188-'ICS-217'!I188), IF(AND('ICS-217'!F188&gt;'Radio Config'!$C$8, 'ICS-217'!F188&lt;'Radio Config'!$D$8, 'Radio Config'!$F$8="y"), ABS('ICS-217'!F188-'ICS-217'!I188), ""))))))))</f>
        <v/>
      </c>
      <c r="F176" t="str">
        <f>IF(C176&lt;&gt;"", IF(AND('ICS-217'!H188&lt;&gt;"", 'ICS-217'!K188&lt;&gt;""), "TSQL", IF('ICS-217'!K188&lt;&gt;"", "Tone", "")), "")</f>
        <v/>
      </c>
      <c r="G176" s="112" t="str">
        <f>IF(C176&lt;&gt;"", IF('ICS-217'!K188&lt;&gt;"", 'ICS-217'!K188, 88.5) , "")</f>
        <v/>
      </c>
      <c r="H176" s="100" t="str">
        <f>IF(C176&lt;&gt;"", IF('ICS-217'!K188&lt;&gt;"", 'ICS-217'!K188, G176) , "")</f>
        <v/>
      </c>
      <c r="I176" t="str">
        <f t="shared" si="1"/>
        <v/>
      </c>
      <c r="J176" t="str">
        <f t="shared" si="2"/>
        <v/>
      </c>
      <c r="K176" t="str">
        <f>IF(C176&lt;&gt;"", IF(AND('ICS-217'!G188="W",'ICS-217'!L188="FM"), "FM", IF(AND('ICS-217'!G188="N",'ICS-217'!L188="FM"), "NFM", "")), "")</f>
        <v/>
      </c>
    </row>
    <row r="177">
      <c r="A177" t="str">
        <f t="shared" si="3"/>
        <v/>
      </c>
      <c r="B177" s="31" t="str">
        <f>IF(C177&lt;&gt;"", 'ICS-217'!D189 , "")</f>
        <v/>
      </c>
      <c r="C177" s="110" t="str">
        <f>IF('ICS-217'!L189&lt;&gt;"FM","", IF(AND('ICS-217'!F189&gt;'Radio Config'!$C$2, 'ICS-217'!F189&lt;'Radio Config'!$D$2, 'Radio Config'!$F$2="y"), 'ICS-217'!F189, IF(AND('ICS-217'!F189&gt;'Radio Config'!$C$3, 'ICS-217'!F189&lt;'Radio Config'!$D$3, 'Radio Config'!$F$3="y"), 'ICS-217'!F189, IF(AND('ICS-217'!F189&gt;'Radio Config'!$C$4, 'ICS-217'!F189&lt;'Radio Config'!$D$4, 'Radio Config'!$F$4="y"), 'ICS-217'!F189, IF(AND('ICS-217'!F189&gt;'Radio Config'!$C$5, 'ICS-217'!F189&lt;'Radio Config'!$D$5, 'Radio Config'!$F$5="y"), 'ICS-217'!F189, IF(AND('ICS-217'!F189&gt;'Radio Config'!$C$6, 'ICS-217'!F189&lt;'Radio Config'!$D$6, 'Radio Config'!$F$6="y"), 'ICS-217'!F189, IF(AND('ICS-217'!F189&gt;'Radio Config'!$C$7, 'ICS-217'!F189&lt;'Radio Config'!$D$7, 'Radio Config'!$F$7="y"), 'ICS-217'!F189, IF(AND('ICS-217'!F189&gt;'Radio Config'!$C$8, 'ICS-217'!F189&lt;'Radio Config'!$D$8, 'Radio Config'!$F$8="y"), 'ICS-217'!F189, ""))))))))</f>
        <v/>
      </c>
      <c r="D177" t="str">
        <f>IF(C177&lt;&gt;"", IF('ICS-217'!$F189='ICS-217'!$I189, "", IF('ICS-217'!$F189&gt;'ICS-217'!$I189, "-", IF('ICS-217'!$F189&lt;'ICS-217'!$I189, "+", "error"))), "")</f>
        <v/>
      </c>
      <c r="E177" s="111" t="str">
        <f>IF('ICS-217'!L189&lt;&gt;"FM","", IF(AND('ICS-217'!F189&gt;'Radio Config'!$C$2, 'ICS-217'!F189&lt;'Radio Config'!$D$2, 'Radio Config'!$F$2="y"), ABS('ICS-217'!F189-'ICS-217'!I189), IF(AND('ICS-217'!F189&gt;'Radio Config'!$C$3, 'ICS-217'!F189&lt;'Radio Config'!$D$3, 'Radio Config'!$F$3="y"), ABS('ICS-217'!F189-'ICS-217'!I189), IF(AND('ICS-217'!F189&gt;'Radio Config'!$C$4, 'ICS-217'!F189&lt;'Radio Config'!$D$4, 'Radio Config'!$F$4="y"), ABS('ICS-217'!F189-'ICS-217'!I189), IF(AND('ICS-217'!F189&gt;'Radio Config'!$C$5, 'ICS-217'!F189&lt;'Radio Config'!$D$5, 'Radio Config'!$F$5="y"), ABS('ICS-217'!F189-'ICS-217'!I189), IF(AND('ICS-217'!F189&gt;'Radio Config'!$C$6, 'ICS-217'!F189&lt;'Radio Config'!$D$6, 'Radio Config'!$F$6="y"), ABS('ICS-217'!F189-'ICS-217'!I189), IF(AND('ICS-217'!F189&gt;'Radio Config'!$C$7, 'ICS-217'!F189&lt;'Radio Config'!$D$7, 'Radio Config'!$F$7="y"), ABS('ICS-217'!F189-'ICS-217'!I189), IF(AND('ICS-217'!F189&gt;'Radio Config'!$C$8, 'ICS-217'!F189&lt;'Radio Config'!$D$8, 'Radio Config'!$F$8="y"), ABS('ICS-217'!F189-'ICS-217'!I189), ""))))))))</f>
        <v/>
      </c>
      <c r="F177" t="str">
        <f>IF(C177&lt;&gt;"", IF(AND('ICS-217'!H189&lt;&gt;"", 'ICS-217'!K189&lt;&gt;""), "TSQL", IF('ICS-217'!K189&lt;&gt;"", "Tone", "")), "")</f>
        <v/>
      </c>
      <c r="G177" s="112" t="str">
        <f>IF(C177&lt;&gt;"", IF('ICS-217'!K189&lt;&gt;"", 'ICS-217'!K189, 88.5) , "")</f>
        <v/>
      </c>
      <c r="H177" s="100" t="str">
        <f>IF(C177&lt;&gt;"", IF('ICS-217'!K189&lt;&gt;"", 'ICS-217'!K189, G177) , "")</f>
        <v/>
      </c>
      <c r="I177" t="str">
        <f t="shared" si="1"/>
        <v/>
      </c>
      <c r="J177" t="str">
        <f t="shared" si="2"/>
        <v/>
      </c>
      <c r="K177" t="str">
        <f>IF(C177&lt;&gt;"", IF(AND('ICS-217'!G189="W",'ICS-217'!L189="FM"), "FM", IF(AND('ICS-217'!G189="N",'ICS-217'!L189="FM"), "NFM", "")), "")</f>
        <v/>
      </c>
    </row>
    <row r="178">
      <c r="A178" t="str">
        <f t="shared" si="3"/>
        <v/>
      </c>
      <c r="B178" s="31" t="str">
        <f>IF(C178&lt;&gt;"", 'ICS-217'!D190 , "")</f>
        <v/>
      </c>
      <c r="C178" s="110" t="str">
        <f>IF('ICS-217'!L190&lt;&gt;"FM","", IF(AND('ICS-217'!F190&gt;'Radio Config'!$C$2, 'ICS-217'!F190&lt;'Radio Config'!$D$2, 'Radio Config'!$F$2="y"), 'ICS-217'!F190, IF(AND('ICS-217'!F190&gt;'Radio Config'!$C$3, 'ICS-217'!F190&lt;'Radio Config'!$D$3, 'Radio Config'!$F$3="y"), 'ICS-217'!F190, IF(AND('ICS-217'!F190&gt;'Radio Config'!$C$4, 'ICS-217'!F190&lt;'Radio Config'!$D$4, 'Radio Config'!$F$4="y"), 'ICS-217'!F190, IF(AND('ICS-217'!F190&gt;'Radio Config'!$C$5, 'ICS-217'!F190&lt;'Radio Config'!$D$5, 'Radio Config'!$F$5="y"), 'ICS-217'!F190, IF(AND('ICS-217'!F190&gt;'Radio Config'!$C$6, 'ICS-217'!F190&lt;'Radio Config'!$D$6, 'Radio Config'!$F$6="y"), 'ICS-217'!F190, IF(AND('ICS-217'!F190&gt;'Radio Config'!$C$7, 'ICS-217'!F190&lt;'Radio Config'!$D$7, 'Radio Config'!$F$7="y"), 'ICS-217'!F190, IF(AND('ICS-217'!F190&gt;'Radio Config'!$C$8, 'ICS-217'!F190&lt;'Radio Config'!$D$8, 'Radio Config'!$F$8="y"), 'ICS-217'!F190, ""))))))))</f>
        <v/>
      </c>
      <c r="D178" t="str">
        <f>IF(C178&lt;&gt;"", IF('ICS-217'!$F190='ICS-217'!$I190, "", IF('ICS-217'!$F190&gt;'ICS-217'!$I190, "-", IF('ICS-217'!$F190&lt;'ICS-217'!$I190, "+", "error"))), "")</f>
        <v/>
      </c>
      <c r="E178" s="111" t="str">
        <f>IF('ICS-217'!L190&lt;&gt;"FM","", IF(AND('ICS-217'!F190&gt;'Radio Config'!$C$2, 'ICS-217'!F190&lt;'Radio Config'!$D$2, 'Radio Config'!$F$2="y"), ABS('ICS-217'!F190-'ICS-217'!I190), IF(AND('ICS-217'!F190&gt;'Radio Config'!$C$3, 'ICS-217'!F190&lt;'Radio Config'!$D$3, 'Radio Config'!$F$3="y"), ABS('ICS-217'!F190-'ICS-217'!I190), IF(AND('ICS-217'!F190&gt;'Radio Config'!$C$4, 'ICS-217'!F190&lt;'Radio Config'!$D$4, 'Radio Config'!$F$4="y"), ABS('ICS-217'!F190-'ICS-217'!I190), IF(AND('ICS-217'!F190&gt;'Radio Config'!$C$5, 'ICS-217'!F190&lt;'Radio Config'!$D$5, 'Radio Config'!$F$5="y"), ABS('ICS-217'!F190-'ICS-217'!I190), IF(AND('ICS-217'!F190&gt;'Radio Config'!$C$6, 'ICS-217'!F190&lt;'Radio Config'!$D$6, 'Radio Config'!$F$6="y"), ABS('ICS-217'!F190-'ICS-217'!I190), IF(AND('ICS-217'!F190&gt;'Radio Config'!$C$7, 'ICS-217'!F190&lt;'Radio Config'!$D$7, 'Radio Config'!$F$7="y"), ABS('ICS-217'!F190-'ICS-217'!I190), IF(AND('ICS-217'!F190&gt;'Radio Config'!$C$8, 'ICS-217'!F190&lt;'Radio Config'!$D$8, 'Radio Config'!$F$8="y"), ABS('ICS-217'!F190-'ICS-217'!I190), ""))))))))</f>
        <v/>
      </c>
      <c r="F178" t="str">
        <f>IF(C178&lt;&gt;"", IF(AND('ICS-217'!H190&lt;&gt;"", 'ICS-217'!K190&lt;&gt;""), "TSQL", IF('ICS-217'!K190&lt;&gt;"", "Tone", "")), "")</f>
        <v/>
      </c>
      <c r="G178" s="112" t="str">
        <f>IF(C178&lt;&gt;"", IF('ICS-217'!K190&lt;&gt;"", 'ICS-217'!K190, 88.5) , "")</f>
        <v/>
      </c>
      <c r="H178" s="100" t="str">
        <f>IF(C178&lt;&gt;"", IF('ICS-217'!K190&lt;&gt;"", 'ICS-217'!K190, G178) , "")</f>
        <v/>
      </c>
      <c r="I178" t="str">
        <f t="shared" si="1"/>
        <v/>
      </c>
      <c r="J178" t="str">
        <f t="shared" si="2"/>
        <v/>
      </c>
      <c r="K178" t="str">
        <f>IF(C178&lt;&gt;"", IF(AND('ICS-217'!G190="W",'ICS-217'!L190="FM"), "FM", IF(AND('ICS-217'!G190="N",'ICS-217'!L190="FM"), "NFM", "")), "")</f>
        <v/>
      </c>
    </row>
    <row r="179">
      <c r="A179" t="str">
        <f t="shared" si="3"/>
        <v/>
      </c>
      <c r="B179" s="31" t="str">
        <f>IF(C179&lt;&gt;"", 'ICS-217'!D191 , "")</f>
        <v/>
      </c>
      <c r="C179" s="110" t="str">
        <f>IF('ICS-217'!L191&lt;&gt;"FM","", IF(AND('ICS-217'!F191&gt;'Radio Config'!$C$2, 'ICS-217'!F191&lt;'Radio Config'!$D$2, 'Radio Config'!$F$2="y"), 'ICS-217'!F191, IF(AND('ICS-217'!F191&gt;'Radio Config'!$C$3, 'ICS-217'!F191&lt;'Radio Config'!$D$3, 'Radio Config'!$F$3="y"), 'ICS-217'!F191, IF(AND('ICS-217'!F191&gt;'Radio Config'!$C$4, 'ICS-217'!F191&lt;'Radio Config'!$D$4, 'Radio Config'!$F$4="y"), 'ICS-217'!F191, IF(AND('ICS-217'!F191&gt;'Radio Config'!$C$5, 'ICS-217'!F191&lt;'Radio Config'!$D$5, 'Radio Config'!$F$5="y"), 'ICS-217'!F191, IF(AND('ICS-217'!F191&gt;'Radio Config'!$C$6, 'ICS-217'!F191&lt;'Radio Config'!$D$6, 'Radio Config'!$F$6="y"), 'ICS-217'!F191, IF(AND('ICS-217'!F191&gt;'Radio Config'!$C$7, 'ICS-217'!F191&lt;'Radio Config'!$D$7, 'Radio Config'!$F$7="y"), 'ICS-217'!F191, IF(AND('ICS-217'!F191&gt;'Radio Config'!$C$8, 'ICS-217'!F191&lt;'Radio Config'!$D$8, 'Radio Config'!$F$8="y"), 'ICS-217'!F191, ""))))))))</f>
        <v/>
      </c>
      <c r="D179" t="str">
        <f>IF(C179&lt;&gt;"", IF('ICS-217'!$F191='ICS-217'!$I191, "", IF('ICS-217'!$F191&gt;'ICS-217'!$I191, "-", IF('ICS-217'!$F191&lt;'ICS-217'!$I191, "+", "error"))), "")</f>
        <v/>
      </c>
      <c r="E179" s="111" t="str">
        <f>IF('ICS-217'!L191&lt;&gt;"FM","", IF(AND('ICS-217'!F191&gt;'Radio Config'!$C$2, 'ICS-217'!F191&lt;'Radio Config'!$D$2, 'Radio Config'!$F$2="y"), ABS('ICS-217'!F191-'ICS-217'!I191), IF(AND('ICS-217'!F191&gt;'Radio Config'!$C$3, 'ICS-217'!F191&lt;'Radio Config'!$D$3, 'Radio Config'!$F$3="y"), ABS('ICS-217'!F191-'ICS-217'!I191), IF(AND('ICS-217'!F191&gt;'Radio Config'!$C$4, 'ICS-217'!F191&lt;'Radio Config'!$D$4, 'Radio Config'!$F$4="y"), ABS('ICS-217'!F191-'ICS-217'!I191), IF(AND('ICS-217'!F191&gt;'Radio Config'!$C$5, 'ICS-217'!F191&lt;'Radio Config'!$D$5, 'Radio Config'!$F$5="y"), ABS('ICS-217'!F191-'ICS-217'!I191), IF(AND('ICS-217'!F191&gt;'Radio Config'!$C$6, 'ICS-217'!F191&lt;'Radio Config'!$D$6, 'Radio Config'!$F$6="y"), ABS('ICS-217'!F191-'ICS-217'!I191), IF(AND('ICS-217'!F191&gt;'Radio Config'!$C$7, 'ICS-217'!F191&lt;'Radio Config'!$D$7, 'Radio Config'!$F$7="y"), ABS('ICS-217'!F191-'ICS-217'!I191), IF(AND('ICS-217'!F191&gt;'Radio Config'!$C$8, 'ICS-217'!F191&lt;'Radio Config'!$D$8, 'Radio Config'!$F$8="y"), ABS('ICS-217'!F191-'ICS-217'!I191), ""))))))))</f>
        <v/>
      </c>
      <c r="F179" t="str">
        <f>IF(C179&lt;&gt;"", IF(AND('ICS-217'!H191&lt;&gt;"", 'ICS-217'!K191&lt;&gt;""), "TSQL", IF('ICS-217'!K191&lt;&gt;"", "Tone", "")), "")</f>
        <v/>
      </c>
      <c r="G179" s="112" t="str">
        <f>IF(C179&lt;&gt;"", IF('ICS-217'!K191&lt;&gt;"", 'ICS-217'!K191, 88.5) , "")</f>
        <v/>
      </c>
      <c r="H179" s="100" t="str">
        <f>IF(C179&lt;&gt;"", IF('ICS-217'!K191&lt;&gt;"", 'ICS-217'!K191, G179) , "")</f>
        <v/>
      </c>
      <c r="I179" t="str">
        <f t="shared" si="1"/>
        <v/>
      </c>
      <c r="J179" t="str">
        <f t="shared" si="2"/>
        <v/>
      </c>
      <c r="K179" t="str">
        <f>IF(C179&lt;&gt;"", IF(AND('ICS-217'!G191="W",'ICS-217'!L191="FM"), "FM", IF(AND('ICS-217'!G191="N",'ICS-217'!L191="FM"), "NFM", "")), "")</f>
        <v/>
      </c>
    </row>
    <row r="180">
      <c r="B180" s="31"/>
      <c r="C180" s="110"/>
      <c r="E180" s="111"/>
      <c r="G180" s="112"/>
      <c r="H180" s="100"/>
    </row>
    <row r="181">
      <c r="B181" s="31"/>
      <c r="C181" s="110"/>
      <c r="E181" s="111"/>
      <c r="G181" s="112"/>
      <c r="H181" s="100"/>
    </row>
    <row r="182">
      <c r="B182" s="31"/>
      <c r="C182" s="110"/>
      <c r="E182" s="111"/>
      <c r="G182" s="112"/>
      <c r="H182" s="100"/>
    </row>
    <row r="183">
      <c r="B183" s="31"/>
      <c r="C183" s="110"/>
      <c r="E183" s="111"/>
      <c r="G183" s="112"/>
      <c r="H183" s="10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29"/>
    <col customWidth="1" min="2" max="2" width="11.14"/>
    <col customWidth="1" min="3" max="3" width="10.57"/>
    <col customWidth="1" min="4" max="4" width="9.0"/>
    <col customWidth="1" min="5" max="5" width="10.0"/>
    <col customWidth="1" min="6" max="6" width="6.14"/>
    <col customWidth="1" min="7" max="7" width="13.71"/>
    <col customWidth="1" min="8" max="8" width="7.14"/>
    <col customWidth="1" min="9" max="9" width="9.86"/>
    <col customWidth="1" min="10" max="10" width="11.0"/>
    <col customWidth="1" min="11" max="11" width="5.14"/>
    <col customWidth="1" min="12" max="12" width="9.14"/>
    <col customWidth="1" min="13" max="13" width="6.14"/>
    <col customWidth="1" min="15" max="15" width="8.57"/>
  </cols>
  <sheetData>
    <row r="1" ht="9.75" customHeight="1">
      <c r="A1" s="2" t="s">
        <v>601</v>
      </c>
      <c r="B1" s="2" t="s">
        <v>602</v>
      </c>
      <c r="C1" s="2" t="s">
        <v>603</v>
      </c>
      <c r="D1" s="2" t="s">
        <v>604</v>
      </c>
      <c r="E1" s="2" t="s">
        <v>605</v>
      </c>
      <c r="F1" s="2" t="s">
        <v>606</v>
      </c>
      <c r="G1" s="2" t="s">
        <v>592</v>
      </c>
      <c r="H1" s="2" t="s">
        <v>607</v>
      </c>
      <c r="I1" s="2" t="s">
        <v>608</v>
      </c>
      <c r="J1" s="2" t="s">
        <v>609</v>
      </c>
      <c r="K1" s="2" t="s">
        <v>610</v>
      </c>
      <c r="L1" s="2" t="s">
        <v>611</v>
      </c>
      <c r="M1" s="2" t="s">
        <v>612</v>
      </c>
      <c r="N1" s="2" t="s">
        <v>613</v>
      </c>
      <c r="O1" s="2" t="s">
        <v>614</v>
      </c>
    </row>
    <row r="2">
      <c r="A2" s="2" t="str">
        <f>IF(B2&lt;&gt;"", 'ICS-217'!A4, "")</f>
        <v/>
      </c>
      <c r="B2" s="113" t="str">
        <f>IF(AND('ICS-217'!F4&gt;'Radio Config'!$C$2, 'ICS-217'!F4&lt;'Radio Config'!$D$2, 'Radio Config'!$F$2="y"), 'ICS-217'!F4, IF(AND('ICS-217'!F4&gt;'Radio Config'!$C$3, 'ICS-217'!F4&lt;'Radio Config'!$D$3, 'Radio Config'!$F$3="y"), 'ICS-217'!F4, IF(AND('ICS-217'!F4&gt;'Radio Config'!$C$4, 'ICS-217'!F4&lt;'Radio Config'!$D$4, 'Radio Config'!$F$4="y"), 'ICS-217'!F4, IF(AND('ICS-217'!F4&gt;'Radio Config'!$C$5, 'ICS-217'!F4&lt;'Radio Config'!$D$5, 'Radio Config'!$F$5="y"), 'ICS-217'!F4, IF(AND('ICS-217'!F4&gt;'Radio Config'!$C$6, 'ICS-217'!F4&lt;'Radio Config'!$D$6, 'Radio Config'!$F$6="y"), 'ICS-217'!F4, IF(AND('ICS-217'!F4&gt;'Radio Config'!$C$7, 'ICS-217'!F4&lt;'Radio Config'!$D$7, 'Radio Config'!$F$7="y"), 'ICS-217'!F4, IF(AND('ICS-217'!F4&gt;'Radio Config'!$C$8, 'ICS-217'!F4&lt;'Radio Config'!$D$8, 'Radio Config'!$F$8="y"), 'ICS-217'!F4, "")))))))</f>
        <v/>
      </c>
      <c r="C2" s="114" t="str">
        <f>IF(B2&lt;&gt;"", 'ICS-217'!I4, "")</f>
        <v/>
      </c>
      <c r="D2" s="114" t="str">
        <f>IF('ICS-217'!L4&lt;&gt;"FM","", IF(AND('ICS-217'!F4&gt;'Radio Config'!$C$2, 'ICS-217'!F4&lt;'Radio Config'!$D$2, 'Radio Config'!$F$2="y"), ABS('ICS-217'!F4-'ICS-217'!I4), IF(AND('ICS-217'!F4&gt;'Radio Config'!$C$3, 'ICS-217'!F4&lt;'Radio Config'!$D$3, 'Radio Config'!$F$3="y"), ABS('ICS-217'!F4-'ICS-217'!I4), IF(AND('ICS-217'!F4&gt;'Radio Config'!$C$4, 'ICS-217'!F4&lt;'Radio Config'!$D$4, 'Radio Config'!$F$4="y"), ABS('ICS-217'!F4-'ICS-217'!I4), IF(AND('ICS-217'!F4&gt;'Radio Config'!$C$5, 'ICS-217'!F4&lt;'Radio Config'!$D$5, 'Radio Config'!$F$5="y"), ABS('ICS-217'!F4-'ICS-217'!I4), IF(AND('ICS-217'!F4&gt;'Radio Config'!$C$6, 'ICS-217'!F4&lt;'Radio Config'!$D$6, 'Radio Config'!$F$6="y"), ABS('ICS-217'!F4-'ICS-217'!I4), IF(AND('ICS-217'!F4&gt;'Radio Config'!$C$7, 'ICS-217'!F4&lt;'Radio Config'!$D$7, 'Radio Config'!$F$7="y"), ABS('ICS-217'!F4-'ICS-217'!I4), IF(AND('ICS-217'!F4&gt;'Radio Config'!$C$8, 'ICS-217'!F4&lt;'Radio Config'!$D$8, 'Radio Config'!$F$8="y"), ABS('ICS-217'!F4-'ICS-217'!I4), ""))))))))</f>
        <v/>
      </c>
      <c r="E2" s="2" t="str">
        <f t="shared" ref="E2:E181" si="1">IF(B2&lt;&gt;"", IF(C2-B2&gt;0, "+DUP", IF(C2-B2&lt;0, "-DUP", "Simplex")), "")</f>
        <v/>
      </c>
      <c r="F2" s="2" t="str">
        <f>IF(B2&lt;&gt;"", 'ICS-217'!L4, "")</f>
        <v/>
      </c>
      <c r="G2" s="2" t="str">
        <f>IF(B2&lt;&gt;"", 'ICS-217'!D4&amp;'ICS-217'!E4, "")</f>
        <v/>
      </c>
      <c r="H2" s="2" t="str">
        <f>IF(B2="", "", IF(AND('ICS-217'!H4="",'ICS-217'!K4&lt;&gt;""), "Tone", IF(AND('ICS-217'!H4&lt;&gt;"",'ICS-217'!K4&lt;&gt;""), "T Sql", "None" )))</f>
        <v/>
      </c>
      <c r="I2" s="2" t="str">
        <f>IF(B2&lt;&gt;"", IF('ICS-217'!K4&lt;&gt;"", 'ICS-217'!K4 &amp; " Hz", "88.5 Hz"), "")</f>
        <v/>
      </c>
      <c r="J2" s="2" t="str">
        <f>IF(B2&lt;&gt;"", IF('ICS-217'!H4&lt;&gt;"", 'ICS-217'!H4 &amp; " Hz", IF('ICS-217'!K4&lt;&gt;"", ('ICS-217'!K4 &amp; " Hz"), "88.5 Hz")), "")</f>
        <v/>
      </c>
      <c r="K2" s="2" t="str">
        <f t="shared" ref="K2:K181" si="2">IF(B2&lt;&gt;"", "23", "")</f>
        <v/>
      </c>
      <c r="L2" s="2" t="str">
        <f t="shared" ref="L2:L181" si="3">IF(B2&lt;&gt;"", "Both N", "")</f>
        <v/>
      </c>
      <c r="M2" s="2" t="str">
        <f t="shared" ref="M2:M181" si="4">IF(B2&lt;&gt;"", "Off", "")</f>
        <v/>
      </c>
      <c r="O2" s="2" t="str">
        <f t="shared" ref="O2:O181" si="5">IF(B2&lt;&gt;"", "Filter 1", "")</f>
        <v/>
      </c>
    </row>
    <row r="3">
      <c r="A3" s="2" t="str">
        <f>IF(B3&lt;&gt;"", 'ICS-217'!A5, "")</f>
        <v/>
      </c>
      <c r="B3" s="113" t="str">
        <f>IF(AND('ICS-217'!F5&gt;'Radio Config'!$C$2, 'ICS-217'!F5&lt;'Radio Config'!$D$2, 'Radio Config'!$F$2="y"), 'ICS-217'!F5, IF(AND('ICS-217'!F5&gt;'Radio Config'!$C$3, 'ICS-217'!F5&lt;'Radio Config'!$D$3, 'Radio Config'!$F$3="y"), 'ICS-217'!F5, IF(AND('ICS-217'!F5&gt;'Radio Config'!$C$4, 'ICS-217'!F5&lt;'Radio Config'!$D$4, 'Radio Config'!$F$4="y"), 'ICS-217'!F5, IF(AND('ICS-217'!F5&gt;'Radio Config'!$C$5, 'ICS-217'!F5&lt;'Radio Config'!$D$5, 'Radio Config'!$F$5="y"), 'ICS-217'!F5, IF(AND('ICS-217'!F5&gt;'Radio Config'!$C$6, 'ICS-217'!F5&lt;'Radio Config'!$D$6, 'Radio Config'!$F$6="y"), 'ICS-217'!F5, IF(AND('ICS-217'!F5&gt;'Radio Config'!$C$7, 'ICS-217'!F5&lt;'Radio Config'!$D$7, 'Radio Config'!$F$7="y"), 'ICS-217'!F5, IF(AND('ICS-217'!F5&gt;'Radio Config'!$C$8, 'ICS-217'!F5&lt;'Radio Config'!$D$8, 'Radio Config'!$F$8="y"), 'ICS-217'!F5, "")))))))</f>
        <v/>
      </c>
      <c r="C3" s="114" t="str">
        <f>IF(B3&lt;&gt;"", 'ICS-217'!I5, "")</f>
        <v/>
      </c>
      <c r="D3" s="114" t="str">
        <f>IF('ICS-217'!L5&lt;&gt;"FM","", IF(AND('ICS-217'!F5&gt;'Radio Config'!$C$2, 'ICS-217'!F5&lt;'Radio Config'!$D$2, 'Radio Config'!$F$2="y"), ABS('ICS-217'!F5-'ICS-217'!I5), IF(AND('ICS-217'!F5&gt;'Radio Config'!$C$3, 'ICS-217'!F5&lt;'Radio Config'!$D$3, 'Radio Config'!$F$3="y"), ABS('ICS-217'!F5-'ICS-217'!I5), IF(AND('ICS-217'!F5&gt;'Radio Config'!$C$4, 'ICS-217'!F5&lt;'Radio Config'!$D$4, 'Radio Config'!$F$4="y"), ABS('ICS-217'!F5-'ICS-217'!I5), IF(AND('ICS-217'!F5&gt;'Radio Config'!$C$5, 'ICS-217'!F5&lt;'Radio Config'!$D$5, 'Radio Config'!$F$5="y"), ABS('ICS-217'!F5-'ICS-217'!I5), IF(AND('ICS-217'!F5&gt;'Radio Config'!$C$6, 'ICS-217'!F5&lt;'Radio Config'!$D$6, 'Radio Config'!$F$6="y"), ABS('ICS-217'!F5-'ICS-217'!I5), IF(AND('ICS-217'!F5&gt;'Radio Config'!$C$7, 'ICS-217'!F5&lt;'Radio Config'!$D$7, 'Radio Config'!$F$7="y"), ABS('ICS-217'!F5-'ICS-217'!I5), IF(AND('ICS-217'!F5&gt;'Radio Config'!$C$8, 'ICS-217'!F5&lt;'Radio Config'!$D$8, 'Radio Config'!$F$8="y"), ABS('ICS-217'!F5-'ICS-217'!I5), ""))))))))</f>
        <v/>
      </c>
      <c r="E3" s="2" t="str">
        <f t="shared" si="1"/>
        <v/>
      </c>
      <c r="F3" s="2" t="str">
        <f>IF(B3&lt;&gt;"", 'ICS-217'!L5, "")</f>
        <v/>
      </c>
      <c r="G3" s="2" t="str">
        <f>IF(B3&lt;&gt;"", 'ICS-217'!D5&amp;'ICS-217'!E5, "")</f>
        <v/>
      </c>
      <c r="H3" s="2" t="str">
        <f>IF(B3="", "", IF(AND('ICS-217'!H5="",'ICS-217'!K5&lt;&gt;""), "Tone", IF(AND('ICS-217'!H5&lt;&gt;"",'ICS-217'!K5&lt;&gt;""), "T Sql", "None" )))</f>
        <v/>
      </c>
      <c r="I3" s="2" t="str">
        <f>IF(B3&lt;&gt;"", IF('ICS-217'!K5&lt;&gt;"", 'ICS-217'!K5 &amp; " Hz", "88.5 Hz"), "")</f>
        <v/>
      </c>
      <c r="J3" s="2" t="str">
        <f>IF(B3&lt;&gt;"", IF('ICS-217'!H5&lt;&gt;"", 'ICS-217'!H5 &amp; " Hz", IF('ICS-217'!K5&lt;&gt;"", ('ICS-217'!K5 &amp; " Hz"), "88.5 Hz")), "")</f>
        <v/>
      </c>
      <c r="K3" s="2" t="str">
        <f t="shared" si="2"/>
        <v/>
      </c>
      <c r="L3" s="2" t="str">
        <f t="shared" si="3"/>
        <v/>
      </c>
      <c r="M3" s="2" t="str">
        <f t="shared" si="4"/>
        <v/>
      </c>
      <c r="O3" s="2" t="str">
        <f t="shared" si="5"/>
        <v/>
      </c>
    </row>
    <row r="4">
      <c r="A4" s="2" t="str">
        <f>IF(B4&lt;&gt;"", 'ICS-217'!A6, "")</f>
        <v/>
      </c>
      <c r="B4" s="113">
        <f>IF(AND('ICS-217'!F6&gt;'Radio Config'!$C$2, 'ICS-217'!F6&lt;'Radio Config'!$D$2, 'Radio Config'!$F$2="y"), 'ICS-217'!F6, IF(AND('ICS-217'!F6&gt;'Radio Config'!$C$3, 'ICS-217'!F6&lt;'Radio Config'!$D$3, 'Radio Config'!$F$3="y"), 'ICS-217'!F6, IF(AND('ICS-217'!F6&gt;'Radio Config'!$C$4, 'ICS-217'!F6&lt;'Radio Config'!$D$4, 'Radio Config'!$F$4="y"), 'ICS-217'!F6, IF(AND('ICS-217'!F6&gt;'Radio Config'!$C$5, 'ICS-217'!F6&lt;'Radio Config'!$D$5, 'Radio Config'!$F$5="y"), 'ICS-217'!F6, IF(AND('ICS-217'!F6&gt;'Radio Config'!$C$6, 'ICS-217'!F6&lt;'Radio Config'!$D$6, 'Radio Config'!$F$6="y"), 'ICS-217'!F6, IF(AND('ICS-217'!F6&gt;'Radio Config'!$C$7, 'ICS-217'!F6&lt;'Radio Config'!$D$7, 'Radio Config'!$F$7="y"), 'ICS-217'!F6, IF(AND('ICS-217'!F6&gt;'Radio Config'!$C$8, 'ICS-217'!F6&lt;'Radio Config'!$D$8, 'Radio Config'!$F$8="y"), 'ICS-217'!F6, "")))))))</f>
        <v>443.625</v>
      </c>
      <c r="C4" s="114">
        <f>IF(B4&lt;&gt;"", 'ICS-217'!I6, "")</f>
        <v>448.625</v>
      </c>
      <c r="D4" s="114">
        <f>IF('ICS-217'!L6&lt;&gt;"FM","", IF(AND('ICS-217'!F6&gt;'Radio Config'!$C$2, 'ICS-217'!F6&lt;'Radio Config'!$D$2, 'Radio Config'!$F$2="y"), ABS('ICS-217'!F6-'ICS-217'!I6), IF(AND('ICS-217'!F6&gt;'Radio Config'!$C$3, 'ICS-217'!F6&lt;'Radio Config'!$D$3, 'Radio Config'!$F$3="y"), ABS('ICS-217'!F6-'ICS-217'!I6), IF(AND('ICS-217'!F6&gt;'Radio Config'!$C$4, 'ICS-217'!F6&lt;'Radio Config'!$D$4, 'Radio Config'!$F$4="y"), ABS('ICS-217'!F6-'ICS-217'!I6), IF(AND('ICS-217'!F6&gt;'Radio Config'!$C$5, 'ICS-217'!F6&lt;'Radio Config'!$D$5, 'Radio Config'!$F$5="y"), ABS('ICS-217'!F6-'ICS-217'!I6), IF(AND('ICS-217'!F6&gt;'Radio Config'!$C$6, 'ICS-217'!F6&lt;'Radio Config'!$D$6, 'Radio Config'!$F$6="y"), ABS('ICS-217'!F6-'ICS-217'!I6), IF(AND('ICS-217'!F6&gt;'Radio Config'!$C$7, 'ICS-217'!F6&lt;'Radio Config'!$D$7, 'Radio Config'!$F$7="y"), ABS('ICS-217'!F6-'ICS-217'!I6), IF(AND('ICS-217'!F6&gt;'Radio Config'!$C$8, 'ICS-217'!F6&lt;'Radio Config'!$D$8, 'Radio Config'!$F$8="y"), ABS('ICS-217'!F6-'ICS-217'!I6), ""))))))))</f>
        <v>5</v>
      </c>
      <c r="E4" s="2" t="str">
        <f t="shared" si="1"/>
        <v>+DUP</v>
      </c>
      <c r="F4" s="2" t="str">
        <f>IF(B4&lt;&gt;"", 'ICS-217'!L6, "")</f>
        <v>FM</v>
      </c>
      <c r="G4" s="2" t="str">
        <f>IF(B4&lt;&gt;"", 'ICS-217'!D6&amp;'ICS-217'!E6, "")</f>
        <v>03CZ-7</v>
      </c>
      <c r="H4" s="2" t="str">
        <f>IF(B4="", "", IF(AND('ICS-217'!H6="",'ICS-217'!K6&lt;&gt;""), "Tone", IF(AND('ICS-217'!H6&lt;&gt;"",'ICS-217'!K6&lt;&gt;""), "T Sql", "None" )))</f>
        <v>Tone</v>
      </c>
      <c r="I4" s="2" t="str">
        <f>IF(B4&lt;&gt;"", IF('ICS-217'!K6&lt;&gt;"", 'ICS-217'!K6 &amp; " Hz", "88.5 Hz"), "")</f>
        <v>162.2 Hz</v>
      </c>
      <c r="J4" s="2" t="str">
        <f>IF(B4&lt;&gt;"", IF('ICS-217'!H6&lt;&gt;"", 'ICS-217'!H6 &amp; " Hz", IF('ICS-217'!K6&lt;&gt;"", ('ICS-217'!K6 &amp; " Hz"), "88.5 Hz")), "")</f>
        <v>162.2 Hz</v>
      </c>
      <c r="K4" s="2" t="str">
        <f t="shared" si="2"/>
        <v>23</v>
      </c>
      <c r="L4" s="2" t="str">
        <f t="shared" si="3"/>
        <v>Both N</v>
      </c>
      <c r="M4" s="2" t="str">
        <f t="shared" si="4"/>
        <v>Off</v>
      </c>
      <c r="O4" s="2" t="str">
        <f t="shared" si="5"/>
        <v>Filter 1</v>
      </c>
    </row>
    <row r="5">
      <c r="A5" s="2" t="str">
        <f>IF(B5&lt;&gt;"", 'ICS-217'!A7, "")</f>
        <v/>
      </c>
      <c r="B5" s="113" t="str">
        <f>IF(AND('ICS-217'!F7&gt;'Radio Config'!$C$2, 'ICS-217'!F7&lt;'Radio Config'!$D$2, 'Radio Config'!$F$2="y"), 'ICS-217'!F7, IF(AND('ICS-217'!F7&gt;'Radio Config'!$C$3, 'ICS-217'!F7&lt;'Radio Config'!$D$3, 'Radio Config'!$F$3="y"), 'ICS-217'!F7, IF(AND('ICS-217'!F7&gt;'Radio Config'!$C$4, 'ICS-217'!F7&lt;'Radio Config'!$D$4, 'Radio Config'!$F$4="y"), 'ICS-217'!F7, IF(AND('ICS-217'!F7&gt;'Radio Config'!$C$5, 'ICS-217'!F7&lt;'Radio Config'!$D$5, 'Radio Config'!$F$5="y"), 'ICS-217'!F7, IF(AND('ICS-217'!F7&gt;'Radio Config'!$C$6, 'ICS-217'!F7&lt;'Radio Config'!$D$6, 'Radio Config'!$F$6="y"), 'ICS-217'!F7, IF(AND('ICS-217'!F7&gt;'Radio Config'!$C$7, 'ICS-217'!F7&lt;'Radio Config'!$D$7, 'Radio Config'!$F$7="y"), 'ICS-217'!F7, IF(AND('ICS-217'!F7&gt;'Radio Config'!$C$8, 'ICS-217'!F7&lt;'Radio Config'!$D$8, 'Radio Config'!$F$8="y"), 'ICS-217'!F7, "")))))))</f>
        <v/>
      </c>
      <c r="C5" s="114" t="str">
        <f>IF(B5&lt;&gt;"", 'ICS-217'!I7, "")</f>
        <v/>
      </c>
      <c r="D5" s="114" t="str">
        <f>IF('ICS-217'!L7&lt;&gt;"FM","", IF(AND('ICS-217'!F7&gt;'Radio Config'!$C$2, 'ICS-217'!F7&lt;'Radio Config'!$D$2, 'Radio Config'!$F$2="y"), ABS('ICS-217'!F7-'ICS-217'!I7), IF(AND('ICS-217'!F7&gt;'Radio Config'!$C$3, 'ICS-217'!F7&lt;'Radio Config'!$D$3, 'Radio Config'!$F$3="y"), ABS('ICS-217'!F7-'ICS-217'!I7), IF(AND('ICS-217'!F7&gt;'Radio Config'!$C$4, 'ICS-217'!F7&lt;'Radio Config'!$D$4, 'Radio Config'!$F$4="y"), ABS('ICS-217'!F7-'ICS-217'!I7), IF(AND('ICS-217'!F7&gt;'Radio Config'!$C$5, 'ICS-217'!F7&lt;'Radio Config'!$D$5, 'Radio Config'!$F$5="y"), ABS('ICS-217'!F7-'ICS-217'!I7), IF(AND('ICS-217'!F7&gt;'Radio Config'!$C$6, 'ICS-217'!F7&lt;'Radio Config'!$D$6, 'Radio Config'!$F$6="y"), ABS('ICS-217'!F7-'ICS-217'!I7), IF(AND('ICS-217'!F7&gt;'Radio Config'!$C$7, 'ICS-217'!F7&lt;'Radio Config'!$D$7, 'Radio Config'!$F$7="y"), ABS('ICS-217'!F7-'ICS-217'!I7), IF(AND('ICS-217'!F7&gt;'Radio Config'!$C$8, 'ICS-217'!F7&lt;'Radio Config'!$D$8, 'Radio Config'!$F$8="y"), ABS('ICS-217'!F7-'ICS-217'!I7), ""))))))))</f>
        <v/>
      </c>
      <c r="E5" s="2" t="str">
        <f t="shared" si="1"/>
        <v/>
      </c>
      <c r="F5" s="2" t="str">
        <f>IF(B5&lt;&gt;"", 'ICS-217'!L7, "")</f>
        <v/>
      </c>
      <c r="G5" s="2" t="str">
        <f>IF(B5&lt;&gt;"", 'ICS-217'!D7&amp;'ICS-217'!E7, "")</f>
        <v/>
      </c>
      <c r="H5" s="2" t="str">
        <f>IF(B5="", "", IF(AND('ICS-217'!H7="",'ICS-217'!K7&lt;&gt;""), "Tone", IF(AND('ICS-217'!H7&lt;&gt;"",'ICS-217'!K7&lt;&gt;""), "T Sql", "None" )))</f>
        <v/>
      </c>
      <c r="I5" s="2" t="str">
        <f>IF(B5&lt;&gt;"", IF('ICS-217'!K7&lt;&gt;"", 'ICS-217'!K7 &amp; " Hz", "88.5 Hz"), "")</f>
        <v/>
      </c>
      <c r="J5" s="2" t="str">
        <f>IF(B5&lt;&gt;"", IF('ICS-217'!H7&lt;&gt;"", 'ICS-217'!H7 &amp; " Hz", IF('ICS-217'!K7&lt;&gt;"", ('ICS-217'!K7 &amp; " Hz"), "88.5 Hz")), "")</f>
        <v/>
      </c>
      <c r="K5" s="2" t="str">
        <f t="shared" si="2"/>
        <v/>
      </c>
      <c r="L5" s="2" t="str">
        <f t="shared" si="3"/>
        <v/>
      </c>
      <c r="M5" s="2" t="str">
        <f t="shared" si="4"/>
        <v/>
      </c>
      <c r="O5" s="2" t="str">
        <f t="shared" si="5"/>
        <v/>
      </c>
    </row>
    <row r="6">
      <c r="A6" s="2" t="str">
        <f>IF(B6&lt;&gt;"", 'ICS-217'!A8, "")</f>
        <v/>
      </c>
      <c r="B6" s="113" t="str">
        <f>IF(AND('ICS-217'!F8&gt;'Radio Config'!$C$2, 'ICS-217'!F8&lt;'Radio Config'!$D$2, 'Radio Config'!$F$2="y"), 'ICS-217'!F8, IF(AND('ICS-217'!F8&gt;'Radio Config'!$C$3, 'ICS-217'!F8&lt;'Radio Config'!$D$3, 'Radio Config'!$F$3="y"), 'ICS-217'!F8, IF(AND('ICS-217'!F8&gt;'Radio Config'!$C$4, 'ICS-217'!F8&lt;'Radio Config'!$D$4, 'Radio Config'!$F$4="y"), 'ICS-217'!F8, IF(AND('ICS-217'!F8&gt;'Radio Config'!$C$5, 'ICS-217'!F8&lt;'Radio Config'!$D$5, 'Radio Config'!$F$5="y"), 'ICS-217'!F8, IF(AND('ICS-217'!F8&gt;'Radio Config'!$C$6, 'ICS-217'!F8&lt;'Radio Config'!$D$6, 'Radio Config'!$F$6="y"), 'ICS-217'!F8, IF(AND('ICS-217'!F8&gt;'Radio Config'!$C$7, 'ICS-217'!F8&lt;'Radio Config'!$D$7, 'Radio Config'!$F$7="y"), 'ICS-217'!F8, IF(AND('ICS-217'!F8&gt;'Radio Config'!$C$8, 'ICS-217'!F8&lt;'Radio Config'!$D$8, 'Radio Config'!$F$8="y"), 'ICS-217'!F8, "")))))))</f>
        <v/>
      </c>
      <c r="C6" s="114" t="str">
        <f>IF(B6&lt;&gt;"", 'ICS-217'!I8, "")</f>
        <v/>
      </c>
      <c r="D6" s="114" t="str">
        <f>IF('ICS-217'!L8&lt;&gt;"FM","", IF(AND('ICS-217'!F8&gt;'Radio Config'!$C$2, 'ICS-217'!F8&lt;'Radio Config'!$D$2, 'Radio Config'!$F$2="y"), ABS('ICS-217'!F8-'ICS-217'!I8), IF(AND('ICS-217'!F8&gt;'Radio Config'!$C$3, 'ICS-217'!F8&lt;'Radio Config'!$D$3, 'Radio Config'!$F$3="y"), ABS('ICS-217'!F8-'ICS-217'!I8), IF(AND('ICS-217'!F8&gt;'Radio Config'!$C$4, 'ICS-217'!F8&lt;'Radio Config'!$D$4, 'Radio Config'!$F$4="y"), ABS('ICS-217'!F8-'ICS-217'!I8), IF(AND('ICS-217'!F8&gt;'Radio Config'!$C$5, 'ICS-217'!F8&lt;'Radio Config'!$D$5, 'Radio Config'!$F$5="y"), ABS('ICS-217'!F8-'ICS-217'!I8), IF(AND('ICS-217'!F8&gt;'Radio Config'!$C$6, 'ICS-217'!F8&lt;'Radio Config'!$D$6, 'Radio Config'!$F$6="y"), ABS('ICS-217'!F8-'ICS-217'!I8), IF(AND('ICS-217'!F8&gt;'Radio Config'!$C$7, 'ICS-217'!F8&lt;'Radio Config'!$D$7, 'Radio Config'!$F$7="y"), ABS('ICS-217'!F8-'ICS-217'!I8), IF(AND('ICS-217'!F8&gt;'Radio Config'!$C$8, 'ICS-217'!F8&lt;'Radio Config'!$D$8, 'Radio Config'!$F$8="y"), ABS('ICS-217'!F8-'ICS-217'!I8), ""))))))))</f>
        <v/>
      </c>
      <c r="E6" s="2" t="str">
        <f t="shared" si="1"/>
        <v/>
      </c>
      <c r="F6" s="2" t="str">
        <f>IF(B6&lt;&gt;"", 'ICS-217'!L8, "")</f>
        <v/>
      </c>
      <c r="G6" s="2" t="str">
        <f>IF(B6&lt;&gt;"", 'ICS-217'!D8&amp;'ICS-217'!E8, "")</f>
        <v/>
      </c>
      <c r="H6" s="2" t="str">
        <f>IF(B6="", "", IF(AND('ICS-217'!H8="",'ICS-217'!K8&lt;&gt;""), "Tone", IF(AND('ICS-217'!H8&lt;&gt;"",'ICS-217'!K8&lt;&gt;""), "T Sql", "None" )))</f>
        <v/>
      </c>
      <c r="I6" s="2" t="str">
        <f>IF(B6&lt;&gt;"", IF('ICS-217'!K8&lt;&gt;"", 'ICS-217'!K8 &amp; " Hz", "88.5 Hz"), "")</f>
        <v/>
      </c>
      <c r="J6" s="2" t="str">
        <f>IF(B6&lt;&gt;"", IF('ICS-217'!H8&lt;&gt;"", 'ICS-217'!H8 &amp; " Hz", IF('ICS-217'!K8&lt;&gt;"", ('ICS-217'!K8 &amp; " Hz"), "88.5 Hz")), "")</f>
        <v/>
      </c>
      <c r="K6" s="2" t="str">
        <f t="shared" si="2"/>
        <v/>
      </c>
      <c r="L6" s="2" t="str">
        <f t="shared" si="3"/>
        <v/>
      </c>
      <c r="M6" s="2" t="str">
        <f t="shared" si="4"/>
        <v/>
      </c>
      <c r="O6" s="2" t="str">
        <f t="shared" si="5"/>
        <v/>
      </c>
    </row>
    <row r="7">
      <c r="A7" s="2" t="str">
        <f>IF(B7&lt;&gt;"", 'ICS-217'!A9, "")</f>
        <v/>
      </c>
      <c r="B7" s="113" t="str">
        <f>IF(AND('ICS-217'!F9&gt;'Radio Config'!$C$2, 'ICS-217'!F9&lt;'Radio Config'!$D$2, 'Radio Config'!$F$2="y"), 'ICS-217'!F9, IF(AND('ICS-217'!F9&gt;'Radio Config'!$C$3, 'ICS-217'!F9&lt;'Radio Config'!$D$3, 'Radio Config'!$F$3="y"), 'ICS-217'!F9, IF(AND('ICS-217'!F9&gt;'Radio Config'!$C$4, 'ICS-217'!F9&lt;'Radio Config'!$D$4, 'Radio Config'!$F$4="y"), 'ICS-217'!F9, IF(AND('ICS-217'!F9&gt;'Radio Config'!$C$5, 'ICS-217'!F9&lt;'Radio Config'!$D$5, 'Radio Config'!$F$5="y"), 'ICS-217'!F9, IF(AND('ICS-217'!F9&gt;'Radio Config'!$C$6, 'ICS-217'!F9&lt;'Radio Config'!$D$6, 'Radio Config'!$F$6="y"), 'ICS-217'!F9, IF(AND('ICS-217'!F9&gt;'Radio Config'!$C$7, 'ICS-217'!F9&lt;'Radio Config'!$D$7, 'Radio Config'!$F$7="y"), 'ICS-217'!F9, IF(AND('ICS-217'!F9&gt;'Radio Config'!$C$8, 'ICS-217'!F9&lt;'Radio Config'!$D$8, 'Radio Config'!$F$8="y"), 'ICS-217'!F9, "")))))))</f>
        <v/>
      </c>
      <c r="C7" s="114" t="str">
        <f>IF(B7&lt;&gt;"", 'ICS-217'!I9, "")</f>
        <v/>
      </c>
      <c r="D7" s="114" t="str">
        <f>IF('ICS-217'!L9&lt;&gt;"FM","", IF(AND('ICS-217'!F9&gt;'Radio Config'!$C$2, 'ICS-217'!F9&lt;'Radio Config'!$D$2, 'Radio Config'!$F$2="y"), ABS('ICS-217'!F9-'ICS-217'!I9), IF(AND('ICS-217'!F9&gt;'Radio Config'!$C$3, 'ICS-217'!F9&lt;'Radio Config'!$D$3, 'Radio Config'!$F$3="y"), ABS('ICS-217'!F9-'ICS-217'!I9), IF(AND('ICS-217'!F9&gt;'Radio Config'!$C$4, 'ICS-217'!F9&lt;'Radio Config'!$D$4, 'Radio Config'!$F$4="y"), ABS('ICS-217'!F9-'ICS-217'!I9), IF(AND('ICS-217'!F9&gt;'Radio Config'!$C$5, 'ICS-217'!F9&lt;'Radio Config'!$D$5, 'Radio Config'!$F$5="y"), ABS('ICS-217'!F9-'ICS-217'!I9), IF(AND('ICS-217'!F9&gt;'Radio Config'!$C$6, 'ICS-217'!F9&lt;'Radio Config'!$D$6, 'Radio Config'!$F$6="y"), ABS('ICS-217'!F9-'ICS-217'!I9), IF(AND('ICS-217'!F9&gt;'Radio Config'!$C$7, 'ICS-217'!F9&lt;'Radio Config'!$D$7, 'Radio Config'!$F$7="y"), ABS('ICS-217'!F9-'ICS-217'!I9), IF(AND('ICS-217'!F9&gt;'Radio Config'!$C$8, 'ICS-217'!F9&lt;'Radio Config'!$D$8, 'Radio Config'!$F$8="y"), ABS('ICS-217'!F9-'ICS-217'!I9), ""))))))))</f>
        <v/>
      </c>
      <c r="E7" s="2" t="str">
        <f t="shared" si="1"/>
        <v/>
      </c>
      <c r="F7" s="2" t="str">
        <f>IF(B7&lt;&gt;"", 'ICS-217'!L9, "")</f>
        <v/>
      </c>
      <c r="G7" s="2" t="str">
        <f>IF(B7&lt;&gt;"", 'ICS-217'!D9&amp;'ICS-217'!E9, "")</f>
        <v/>
      </c>
      <c r="H7" s="2" t="str">
        <f>IF(B7="", "", IF(AND('ICS-217'!H9="",'ICS-217'!K9&lt;&gt;""), "Tone", IF(AND('ICS-217'!H9&lt;&gt;"",'ICS-217'!K9&lt;&gt;""), "T Sql", "None" )))</f>
        <v/>
      </c>
      <c r="I7" s="2" t="str">
        <f>IF(B7&lt;&gt;"", IF('ICS-217'!K9&lt;&gt;"", 'ICS-217'!K9 &amp; " Hz", "88.5 Hz"), "")</f>
        <v/>
      </c>
      <c r="J7" s="2" t="str">
        <f>IF(B7&lt;&gt;"", IF('ICS-217'!H9&lt;&gt;"", 'ICS-217'!H9 &amp; " Hz", IF('ICS-217'!K9&lt;&gt;"", ('ICS-217'!K9 &amp; " Hz"), "88.5 Hz")), "")</f>
        <v/>
      </c>
      <c r="K7" s="2" t="str">
        <f t="shared" si="2"/>
        <v/>
      </c>
      <c r="L7" s="2" t="str">
        <f t="shared" si="3"/>
        <v/>
      </c>
      <c r="M7" s="2" t="str">
        <f t="shared" si="4"/>
        <v/>
      </c>
      <c r="O7" s="2" t="str">
        <f t="shared" si="5"/>
        <v/>
      </c>
    </row>
    <row r="8">
      <c r="A8" s="2" t="str">
        <f>IF(B8&lt;&gt;"", 'ICS-217'!A10, "")</f>
        <v/>
      </c>
      <c r="B8" s="113" t="str">
        <f>IF(AND('ICS-217'!F10&gt;'Radio Config'!$C$2, 'ICS-217'!F10&lt;'Radio Config'!$D$2, 'Radio Config'!$F$2="y"), 'ICS-217'!F10, IF(AND('ICS-217'!F10&gt;'Radio Config'!$C$3, 'ICS-217'!F10&lt;'Radio Config'!$D$3, 'Radio Config'!$F$3="y"), 'ICS-217'!F10, IF(AND('ICS-217'!F10&gt;'Radio Config'!$C$4, 'ICS-217'!F10&lt;'Radio Config'!$D$4, 'Radio Config'!$F$4="y"), 'ICS-217'!F10, IF(AND('ICS-217'!F10&gt;'Radio Config'!$C$5, 'ICS-217'!F10&lt;'Radio Config'!$D$5, 'Radio Config'!$F$5="y"), 'ICS-217'!F10, IF(AND('ICS-217'!F10&gt;'Radio Config'!$C$6, 'ICS-217'!F10&lt;'Radio Config'!$D$6, 'Radio Config'!$F$6="y"), 'ICS-217'!F10, IF(AND('ICS-217'!F10&gt;'Radio Config'!$C$7, 'ICS-217'!F10&lt;'Radio Config'!$D$7, 'Radio Config'!$F$7="y"), 'ICS-217'!F10, IF(AND('ICS-217'!F10&gt;'Radio Config'!$C$8, 'ICS-217'!F10&lt;'Radio Config'!$D$8, 'Radio Config'!$F$8="y"), 'ICS-217'!F10, "")))))))</f>
        <v/>
      </c>
      <c r="C8" s="114" t="str">
        <f>IF(B8&lt;&gt;"", 'ICS-217'!I10, "")</f>
        <v/>
      </c>
      <c r="D8" s="114" t="str">
        <f>IF('ICS-217'!L10&lt;&gt;"FM","", IF(AND('ICS-217'!F10&gt;'Radio Config'!$C$2, 'ICS-217'!F10&lt;'Radio Config'!$D$2, 'Radio Config'!$F$2="y"), ABS('ICS-217'!F10-'ICS-217'!I10), IF(AND('ICS-217'!F10&gt;'Radio Config'!$C$3, 'ICS-217'!F10&lt;'Radio Config'!$D$3, 'Radio Config'!$F$3="y"), ABS('ICS-217'!F10-'ICS-217'!I10), IF(AND('ICS-217'!F10&gt;'Radio Config'!$C$4, 'ICS-217'!F10&lt;'Radio Config'!$D$4, 'Radio Config'!$F$4="y"), ABS('ICS-217'!F10-'ICS-217'!I10), IF(AND('ICS-217'!F10&gt;'Radio Config'!$C$5, 'ICS-217'!F10&lt;'Radio Config'!$D$5, 'Radio Config'!$F$5="y"), ABS('ICS-217'!F10-'ICS-217'!I10), IF(AND('ICS-217'!F10&gt;'Radio Config'!$C$6, 'ICS-217'!F10&lt;'Radio Config'!$D$6, 'Radio Config'!$F$6="y"), ABS('ICS-217'!F10-'ICS-217'!I10), IF(AND('ICS-217'!F10&gt;'Radio Config'!$C$7, 'ICS-217'!F10&lt;'Radio Config'!$D$7, 'Radio Config'!$F$7="y"), ABS('ICS-217'!F10-'ICS-217'!I10), IF(AND('ICS-217'!F10&gt;'Radio Config'!$C$8, 'ICS-217'!F10&lt;'Radio Config'!$D$8, 'Radio Config'!$F$8="y"), ABS('ICS-217'!F10-'ICS-217'!I10), ""))))))))</f>
        <v/>
      </c>
      <c r="E8" s="2" t="str">
        <f t="shared" si="1"/>
        <v/>
      </c>
      <c r="F8" s="2" t="str">
        <f>IF(B8&lt;&gt;"", 'ICS-217'!L10, "")</f>
        <v/>
      </c>
      <c r="G8" s="2" t="str">
        <f>IF(B8&lt;&gt;"", 'ICS-217'!D10&amp;'ICS-217'!E10, "")</f>
        <v/>
      </c>
      <c r="H8" s="2" t="str">
        <f>IF(B8="", "", IF(AND('ICS-217'!H10="",'ICS-217'!K10&lt;&gt;""), "Tone", IF(AND('ICS-217'!H10&lt;&gt;"",'ICS-217'!K10&lt;&gt;""), "T Sql", "None" )))</f>
        <v/>
      </c>
      <c r="I8" s="2" t="str">
        <f>IF(B8&lt;&gt;"", IF('ICS-217'!K10&lt;&gt;"", 'ICS-217'!K10 &amp; " Hz", "88.5 Hz"), "")</f>
        <v/>
      </c>
      <c r="J8" s="2" t="str">
        <f>IF(B8&lt;&gt;"", IF('ICS-217'!H10&lt;&gt;"", 'ICS-217'!H10 &amp; " Hz", IF('ICS-217'!K10&lt;&gt;"", ('ICS-217'!K10 &amp; " Hz"), "88.5 Hz")), "")</f>
        <v/>
      </c>
      <c r="K8" s="2" t="str">
        <f t="shared" si="2"/>
        <v/>
      </c>
      <c r="L8" s="2" t="str">
        <f t="shared" si="3"/>
        <v/>
      </c>
      <c r="M8" s="2" t="str">
        <f t="shared" si="4"/>
        <v/>
      </c>
      <c r="O8" s="2" t="str">
        <f t="shared" si="5"/>
        <v/>
      </c>
    </row>
    <row r="9">
      <c r="A9" s="2" t="str">
        <f>IF(B9&lt;&gt;"", 'ICS-217'!A11, "")</f>
        <v/>
      </c>
      <c r="B9" s="113" t="str">
        <f>IF(AND('ICS-217'!F11&gt;'Radio Config'!$C$2, 'ICS-217'!F11&lt;'Radio Config'!$D$2, 'Radio Config'!$F$2="y"), 'ICS-217'!F11, IF(AND('ICS-217'!F11&gt;'Radio Config'!$C$3, 'ICS-217'!F11&lt;'Radio Config'!$D$3, 'Radio Config'!$F$3="y"), 'ICS-217'!F11, IF(AND('ICS-217'!F11&gt;'Radio Config'!$C$4, 'ICS-217'!F11&lt;'Radio Config'!$D$4, 'Radio Config'!$F$4="y"), 'ICS-217'!F11, IF(AND('ICS-217'!F11&gt;'Radio Config'!$C$5, 'ICS-217'!F11&lt;'Radio Config'!$D$5, 'Radio Config'!$F$5="y"), 'ICS-217'!F11, IF(AND('ICS-217'!F11&gt;'Radio Config'!$C$6, 'ICS-217'!F11&lt;'Radio Config'!$D$6, 'Radio Config'!$F$6="y"), 'ICS-217'!F11, IF(AND('ICS-217'!F11&gt;'Radio Config'!$C$7, 'ICS-217'!F11&lt;'Radio Config'!$D$7, 'Radio Config'!$F$7="y"), 'ICS-217'!F11, IF(AND('ICS-217'!F11&gt;'Radio Config'!$C$8, 'ICS-217'!F11&lt;'Radio Config'!$D$8, 'Radio Config'!$F$8="y"), 'ICS-217'!F11, "")))))))</f>
        <v/>
      </c>
      <c r="C9" s="114" t="str">
        <f>IF(B9&lt;&gt;"", 'ICS-217'!I11, "")</f>
        <v/>
      </c>
      <c r="D9" s="114" t="str">
        <f>IF('ICS-217'!L11&lt;&gt;"FM","", IF(AND('ICS-217'!F11&gt;'Radio Config'!$C$2, 'ICS-217'!F11&lt;'Radio Config'!$D$2, 'Radio Config'!$F$2="y"), ABS('ICS-217'!F11-'ICS-217'!I11), IF(AND('ICS-217'!F11&gt;'Radio Config'!$C$3, 'ICS-217'!F11&lt;'Radio Config'!$D$3, 'Radio Config'!$F$3="y"), ABS('ICS-217'!F11-'ICS-217'!I11), IF(AND('ICS-217'!F11&gt;'Radio Config'!$C$4, 'ICS-217'!F11&lt;'Radio Config'!$D$4, 'Radio Config'!$F$4="y"), ABS('ICS-217'!F11-'ICS-217'!I11), IF(AND('ICS-217'!F11&gt;'Radio Config'!$C$5, 'ICS-217'!F11&lt;'Radio Config'!$D$5, 'Radio Config'!$F$5="y"), ABS('ICS-217'!F11-'ICS-217'!I11), IF(AND('ICS-217'!F11&gt;'Radio Config'!$C$6, 'ICS-217'!F11&lt;'Radio Config'!$D$6, 'Radio Config'!$F$6="y"), ABS('ICS-217'!F11-'ICS-217'!I11), IF(AND('ICS-217'!F11&gt;'Radio Config'!$C$7, 'ICS-217'!F11&lt;'Radio Config'!$D$7, 'Radio Config'!$F$7="y"), ABS('ICS-217'!F11-'ICS-217'!I11), IF(AND('ICS-217'!F11&gt;'Radio Config'!$C$8, 'ICS-217'!F11&lt;'Radio Config'!$D$8, 'Radio Config'!$F$8="y"), ABS('ICS-217'!F11-'ICS-217'!I11), ""))))))))</f>
        <v/>
      </c>
      <c r="E9" s="2" t="str">
        <f t="shared" si="1"/>
        <v/>
      </c>
      <c r="F9" s="2" t="str">
        <f>IF(B9&lt;&gt;"", 'ICS-217'!L11, "")</f>
        <v/>
      </c>
      <c r="G9" s="2" t="str">
        <f>IF(B9&lt;&gt;"", 'ICS-217'!D11&amp;'ICS-217'!E11, "")</f>
        <v/>
      </c>
      <c r="H9" s="2" t="str">
        <f>IF(B9="", "", IF(AND('ICS-217'!H11="",'ICS-217'!K11&lt;&gt;""), "Tone", IF(AND('ICS-217'!H11&lt;&gt;"",'ICS-217'!K11&lt;&gt;""), "T Sql", "None" )))</f>
        <v/>
      </c>
      <c r="I9" s="2" t="str">
        <f>IF(B9&lt;&gt;"", IF('ICS-217'!K11&lt;&gt;"", 'ICS-217'!K11 &amp; " Hz", "88.5 Hz"), "")</f>
        <v/>
      </c>
      <c r="J9" s="2" t="str">
        <f>IF(B9&lt;&gt;"", IF('ICS-217'!H11&lt;&gt;"", 'ICS-217'!H11 &amp; " Hz", IF('ICS-217'!K11&lt;&gt;"", ('ICS-217'!K11 &amp; " Hz"), "88.5 Hz")), "")</f>
        <v/>
      </c>
      <c r="K9" s="2" t="str">
        <f t="shared" si="2"/>
        <v/>
      </c>
      <c r="L9" s="2" t="str">
        <f t="shared" si="3"/>
        <v/>
      </c>
      <c r="M9" s="2" t="str">
        <f t="shared" si="4"/>
        <v/>
      </c>
      <c r="O9" s="2" t="str">
        <f t="shared" si="5"/>
        <v/>
      </c>
    </row>
    <row r="10">
      <c r="A10" s="2" t="str">
        <f>IF(B10&lt;&gt;"", 'ICS-217'!A12, "")</f>
        <v/>
      </c>
      <c r="B10" s="113" t="str">
        <f>IF(AND('ICS-217'!F12&gt;'Radio Config'!$C$2, 'ICS-217'!F12&lt;'Radio Config'!$D$2, 'Radio Config'!$F$2="y"), 'ICS-217'!F12, IF(AND('ICS-217'!F12&gt;'Radio Config'!$C$3, 'ICS-217'!F12&lt;'Radio Config'!$D$3, 'Radio Config'!$F$3="y"), 'ICS-217'!F12, IF(AND('ICS-217'!F12&gt;'Radio Config'!$C$4, 'ICS-217'!F12&lt;'Radio Config'!$D$4, 'Radio Config'!$F$4="y"), 'ICS-217'!F12, IF(AND('ICS-217'!F12&gt;'Radio Config'!$C$5, 'ICS-217'!F12&lt;'Radio Config'!$D$5, 'Radio Config'!$F$5="y"), 'ICS-217'!F12, IF(AND('ICS-217'!F12&gt;'Radio Config'!$C$6, 'ICS-217'!F12&lt;'Radio Config'!$D$6, 'Radio Config'!$F$6="y"), 'ICS-217'!F12, IF(AND('ICS-217'!F12&gt;'Radio Config'!$C$7, 'ICS-217'!F12&lt;'Radio Config'!$D$7, 'Radio Config'!$F$7="y"), 'ICS-217'!F12, IF(AND('ICS-217'!F12&gt;'Radio Config'!$C$8, 'ICS-217'!F12&lt;'Radio Config'!$D$8, 'Radio Config'!$F$8="y"), 'ICS-217'!F12, "")))))))</f>
        <v/>
      </c>
      <c r="C10" s="114" t="str">
        <f>IF(B10&lt;&gt;"", 'ICS-217'!I12, "")</f>
        <v/>
      </c>
      <c r="D10" s="114" t="str">
        <f>IF('ICS-217'!L12&lt;&gt;"FM","", IF(AND('ICS-217'!F12&gt;'Radio Config'!$C$2, 'ICS-217'!F12&lt;'Radio Config'!$D$2, 'Radio Config'!$F$2="y"), ABS('ICS-217'!F12-'ICS-217'!I12), IF(AND('ICS-217'!F12&gt;'Radio Config'!$C$3, 'ICS-217'!F12&lt;'Radio Config'!$D$3, 'Radio Config'!$F$3="y"), ABS('ICS-217'!F12-'ICS-217'!I12), IF(AND('ICS-217'!F12&gt;'Radio Config'!$C$4, 'ICS-217'!F12&lt;'Radio Config'!$D$4, 'Radio Config'!$F$4="y"), ABS('ICS-217'!F12-'ICS-217'!I12), IF(AND('ICS-217'!F12&gt;'Radio Config'!$C$5, 'ICS-217'!F12&lt;'Radio Config'!$D$5, 'Radio Config'!$F$5="y"), ABS('ICS-217'!F12-'ICS-217'!I12), IF(AND('ICS-217'!F12&gt;'Radio Config'!$C$6, 'ICS-217'!F12&lt;'Radio Config'!$D$6, 'Radio Config'!$F$6="y"), ABS('ICS-217'!F12-'ICS-217'!I12), IF(AND('ICS-217'!F12&gt;'Radio Config'!$C$7, 'ICS-217'!F12&lt;'Radio Config'!$D$7, 'Radio Config'!$F$7="y"), ABS('ICS-217'!F12-'ICS-217'!I12), IF(AND('ICS-217'!F12&gt;'Radio Config'!$C$8, 'ICS-217'!F12&lt;'Radio Config'!$D$8, 'Radio Config'!$F$8="y"), ABS('ICS-217'!F12-'ICS-217'!I12), ""))))))))</f>
        <v/>
      </c>
      <c r="E10" s="2" t="str">
        <f t="shared" si="1"/>
        <v/>
      </c>
      <c r="F10" s="2" t="str">
        <f>IF(B10&lt;&gt;"", 'ICS-217'!L12, "")</f>
        <v/>
      </c>
      <c r="G10" s="2" t="str">
        <f>IF(B10&lt;&gt;"", 'ICS-217'!D12&amp;'ICS-217'!E12, "")</f>
        <v/>
      </c>
      <c r="H10" s="2" t="str">
        <f>IF(B10="", "", IF(AND('ICS-217'!H12="",'ICS-217'!K12&lt;&gt;""), "Tone", IF(AND('ICS-217'!H12&lt;&gt;"",'ICS-217'!K12&lt;&gt;""), "T Sql", "None" )))</f>
        <v/>
      </c>
      <c r="I10" s="2" t="str">
        <f>IF(B10&lt;&gt;"", IF('ICS-217'!K12&lt;&gt;"", 'ICS-217'!K12 &amp; " Hz", "88.5 Hz"), "")</f>
        <v/>
      </c>
      <c r="J10" s="2" t="str">
        <f>IF(B10&lt;&gt;"", IF('ICS-217'!H12&lt;&gt;"", 'ICS-217'!H12 &amp; " Hz", IF('ICS-217'!K12&lt;&gt;"", ('ICS-217'!K12 &amp; " Hz"), "88.5 Hz")), "")</f>
        <v/>
      </c>
      <c r="K10" s="2" t="str">
        <f t="shared" si="2"/>
        <v/>
      </c>
      <c r="L10" s="2" t="str">
        <f t="shared" si="3"/>
        <v/>
      </c>
      <c r="M10" s="2" t="str">
        <f t="shared" si="4"/>
        <v/>
      </c>
      <c r="O10" s="2" t="str">
        <f t="shared" si="5"/>
        <v/>
      </c>
    </row>
    <row r="11">
      <c r="A11" s="2" t="str">
        <f>IF(B11&lt;&gt;"", 'ICS-217'!A13, "")</f>
        <v/>
      </c>
      <c r="B11" s="113" t="str">
        <f>IF(AND('ICS-217'!F13&gt;'Radio Config'!$C$2, 'ICS-217'!F13&lt;'Radio Config'!$D$2, 'Radio Config'!$F$2="y"), 'ICS-217'!F13, IF(AND('ICS-217'!F13&gt;'Radio Config'!$C$3, 'ICS-217'!F13&lt;'Radio Config'!$D$3, 'Radio Config'!$F$3="y"), 'ICS-217'!F13, IF(AND('ICS-217'!F13&gt;'Radio Config'!$C$4, 'ICS-217'!F13&lt;'Radio Config'!$D$4, 'Radio Config'!$F$4="y"), 'ICS-217'!F13, IF(AND('ICS-217'!F13&gt;'Radio Config'!$C$5, 'ICS-217'!F13&lt;'Radio Config'!$D$5, 'Radio Config'!$F$5="y"), 'ICS-217'!F13, IF(AND('ICS-217'!F13&gt;'Radio Config'!$C$6, 'ICS-217'!F13&lt;'Radio Config'!$D$6, 'Radio Config'!$F$6="y"), 'ICS-217'!F13, IF(AND('ICS-217'!F13&gt;'Radio Config'!$C$7, 'ICS-217'!F13&lt;'Radio Config'!$D$7, 'Radio Config'!$F$7="y"), 'ICS-217'!F13, IF(AND('ICS-217'!F13&gt;'Radio Config'!$C$8, 'ICS-217'!F13&lt;'Radio Config'!$D$8, 'Radio Config'!$F$8="y"), 'ICS-217'!F13, "")))))))</f>
        <v/>
      </c>
      <c r="C11" s="114" t="str">
        <f>IF(B11&lt;&gt;"", 'ICS-217'!I13, "")</f>
        <v/>
      </c>
      <c r="D11" s="114" t="str">
        <f>IF('ICS-217'!L13&lt;&gt;"FM","", IF(AND('ICS-217'!F13&gt;'Radio Config'!$C$2, 'ICS-217'!F13&lt;'Radio Config'!$D$2, 'Radio Config'!$F$2="y"), ABS('ICS-217'!F13-'ICS-217'!I13), IF(AND('ICS-217'!F13&gt;'Radio Config'!$C$3, 'ICS-217'!F13&lt;'Radio Config'!$D$3, 'Radio Config'!$F$3="y"), ABS('ICS-217'!F13-'ICS-217'!I13), IF(AND('ICS-217'!F13&gt;'Radio Config'!$C$4, 'ICS-217'!F13&lt;'Radio Config'!$D$4, 'Radio Config'!$F$4="y"), ABS('ICS-217'!F13-'ICS-217'!I13), IF(AND('ICS-217'!F13&gt;'Radio Config'!$C$5, 'ICS-217'!F13&lt;'Radio Config'!$D$5, 'Radio Config'!$F$5="y"), ABS('ICS-217'!F13-'ICS-217'!I13), IF(AND('ICS-217'!F13&gt;'Radio Config'!$C$6, 'ICS-217'!F13&lt;'Radio Config'!$D$6, 'Radio Config'!$F$6="y"), ABS('ICS-217'!F13-'ICS-217'!I13), IF(AND('ICS-217'!F13&gt;'Radio Config'!$C$7, 'ICS-217'!F13&lt;'Radio Config'!$D$7, 'Radio Config'!$F$7="y"), ABS('ICS-217'!F13-'ICS-217'!I13), IF(AND('ICS-217'!F13&gt;'Radio Config'!$C$8, 'ICS-217'!F13&lt;'Radio Config'!$D$8, 'Radio Config'!$F$8="y"), ABS('ICS-217'!F13-'ICS-217'!I13), ""))))))))</f>
        <v/>
      </c>
      <c r="E11" s="2" t="str">
        <f t="shared" si="1"/>
        <v/>
      </c>
      <c r="F11" s="2" t="str">
        <f>IF(B11&lt;&gt;"", 'ICS-217'!L13, "")</f>
        <v/>
      </c>
      <c r="G11" s="2" t="str">
        <f>IF(B11&lt;&gt;"", 'ICS-217'!D13&amp;'ICS-217'!E13, "")</f>
        <v/>
      </c>
      <c r="H11" s="2" t="str">
        <f>IF(B11="", "", IF(AND('ICS-217'!H13="",'ICS-217'!K13&lt;&gt;""), "Tone", IF(AND('ICS-217'!H13&lt;&gt;"",'ICS-217'!K13&lt;&gt;""), "T Sql", "None" )))</f>
        <v/>
      </c>
      <c r="I11" s="2" t="str">
        <f>IF(B11&lt;&gt;"", IF('ICS-217'!K13&lt;&gt;"", 'ICS-217'!K13 &amp; " Hz", "88.5 Hz"), "")</f>
        <v/>
      </c>
      <c r="J11" s="2" t="str">
        <f>IF(B11&lt;&gt;"", IF('ICS-217'!H13&lt;&gt;"", 'ICS-217'!H13 &amp; " Hz", IF('ICS-217'!K13&lt;&gt;"", ('ICS-217'!K13 &amp; " Hz"), "88.5 Hz")), "")</f>
        <v/>
      </c>
      <c r="K11" s="2" t="str">
        <f t="shared" si="2"/>
        <v/>
      </c>
      <c r="L11" s="2" t="str">
        <f t="shared" si="3"/>
        <v/>
      </c>
      <c r="M11" s="2" t="str">
        <f t="shared" si="4"/>
        <v/>
      </c>
      <c r="O11" s="2" t="str">
        <f t="shared" si="5"/>
        <v/>
      </c>
    </row>
    <row r="12">
      <c r="A12" s="2" t="str">
        <f>IF(B12&lt;&gt;"", 'ICS-217'!A14, "")</f>
        <v/>
      </c>
      <c r="B12" s="113" t="str">
        <f>IF(AND('ICS-217'!F14&gt;'Radio Config'!$C$2, 'ICS-217'!F14&lt;'Radio Config'!$D$2, 'Radio Config'!$F$2="y"), 'ICS-217'!F14, IF(AND('ICS-217'!F14&gt;'Radio Config'!$C$3, 'ICS-217'!F14&lt;'Radio Config'!$D$3, 'Radio Config'!$F$3="y"), 'ICS-217'!F14, IF(AND('ICS-217'!F14&gt;'Radio Config'!$C$4, 'ICS-217'!F14&lt;'Radio Config'!$D$4, 'Radio Config'!$F$4="y"), 'ICS-217'!F14, IF(AND('ICS-217'!F14&gt;'Radio Config'!$C$5, 'ICS-217'!F14&lt;'Radio Config'!$D$5, 'Radio Config'!$F$5="y"), 'ICS-217'!F14, IF(AND('ICS-217'!F14&gt;'Radio Config'!$C$6, 'ICS-217'!F14&lt;'Radio Config'!$D$6, 'Radio Config'!$F$6="y"), 'ICS-217'!F14, IF(AND('ICS-217'!F14&gt;'Radio Config'!$C$7, 'ICS-217'!F14&lt;'Radio Config'!$D$7, 'Radio Config'!$F$7="y"), 'ICS-217'!F14, IF(AND('ICS-217'!F14&gt;'Radio Config'!$C$8, 'ICS-217'!F14&lt;'Radio Config'!$D$8, 'Radio Config'!$F$8="y"), 'ICS-217'!F14, "")))))))</f>
        <v/>
      </c>
      <c r="C12" s="114" t="str">
        <f>IF(B12&lt;&gt;"", 'ICS-217'!I14, "")</f>
        <v/>
      </c>
      <c r="D12" s="114" t="str">
        <f>IF('ICS-217'!L14&lt;&gt;"FM","", IF(AND('ICS-217'!F14&gt;'Radio Config'!$C$2, 'ICS-217'!F14&lt;'Radio Config'!$D$2, 'Radio Config'!$F$2="y"), ABS('ICS-217'!F14-'ICS-217'!I14), IF(AND('ICS-217'!F14&gt;'Radio Config'!$C$3, 'ICS-217'!F14&lt;'Radio Config'!$D$3, 'Radio Config'!$F$3="y"), ABS('ICS-217'!F14-'ICS-217'!I14), IF(AND('ICS-217'!F14&gt;'Radio Config'!$C$4, 'ICS-217'!F14&lt;'Radio Config'!$D$4, 'Radio Config'!$F$4="y"), ABS('ICS-217'!F14-'ICS-217'!I14), IF(AND('ICS-217'!F14&gt;'Radio Config'!$C$5, 'ICS-217'!F14&lt;'Radio Config'!$D$5, 'Radio Config'!$F$5="y"), ABS('ICS-217'!F14-'ICS-217'!I14), IF(AND('ICS-217'!F14&gt;'Radio Config'!$C$6, 'ICS-217'!F14&lt;'Radio Config'!$D$6, 'Radio Config'!$F$6="y"), ABS('ICS-217'!F14-'ICS-217'!I14), IF(AND('ICS-217'!F14&gt;'Radio Config'!$C$7, 'ICS-217'!F14&lt;'Radio Config'!$D$7, 'Radio Config'!$F$7="y"), ABS('ICS-217'!F14-'ICS-217'!I14), IF(AND('ICS-217'!F14&gt;'Radio Config'!$C$8, 'ICS-217'!F14&lt;'Radio Config'!$D$8, 'Radio Config'!$F$8="y"), ABS('ICS-217'!F14-'ICS-217'!I14), ""))))))))</f>
        <v/>
      </c>
      <c r="E12" s="2" t="str">
        <f t="shared" si="1"/>
        <v/>
      </c>
      <c r="F12" s="2" t="str">
        <f>IF(B12&lt;&gt;"", 'ICS-217'!L14, "")</f>
        <v/>
      </c>
      <c r="G12" s="2" t="str">
        <f>IF(B12&lt;&gt;"", 'ICS-217'!D14&amp;'ICS-217'!E14, "")</f>
        <v/>
      </c>
      <c r="H12" s="2" t="str">
        <f>IF(B12="", "", IF(AND('ICS-217'!H14="",'ICS-217'!K14&lt;&gt;""), "Tone", IF(AND('ICS-217'!H14&lt;&gt;"",'ICS-217'!K14&lt;&gt;""), "T Sql", "None" )))</f>
        <v/>
      </c>
      <c r="I12" s="2" t="str">
        <f>IF(B12&lt;&gt;"", IF('ICS-217'!K14&lt;&gt;"", 'ICS-217'!K14 &amp; " Hz", "88.5 Hz"), "")</f>
        <v/>
      </c>
      <c r="J12" s="2" t="str">
        <f>IF(B12&lt;&gt;"", IF('ICS-217'!H14&lt;&gt;"", 'ICS-217'!H14 &amp; " Hz", IF('ICS-217'!K14&lt;&gt;"", ('ICS-217'!K14 &amp; " Hz"), "88.5 Hz")), "")</f>
        <v/>
      </c>
      <c r="K12" s="2" t="str">
        <f t="shared" si="2"/>
        <v/>
      </c>
      <c r="L12" s="2" t="str">
        <f t="shared" si="3"/>
        <v/>
      </c>
      <c r="M12" s="2" t="str">
        <f t="shared" si="4"/>
        <v/>
      </c>
      <c r="O12" s="2" t="str">
        <f t="shared" si="5"/>
        <v/>
      </c>
    </row>
    <row r="13">
      <c r="A13" s="2" t="str">
        <f>IF(B13&lt;&gt;"", 'ICS-217'!A15, "")</f>
        <v/>
      </c>
      <c r="B13" s="113" t="str">
        <f>IF(AND('ICS-217'!F15&gt;'Radio Config'!$C$2, 'ICS-217'!F15&lt;'Radio Config'!$D$2, 'Radio Config'!$F$2="y"), 'ICS-217'!F15, IF(AND('ICS-217'!F15&gt;'Radio Config'!$C$3, 'ICS-217'!F15&lt;'Radio Config'!$D$3, 'Radio Config'!$F$3="y"), 'ICS-217'!F15, IF(AND('ICS-217'!F15&gt;'Radio Config'!$C$4, 'ICS-217'!F15&lt;'Radio Config'!$D$4, 'Radio Config'!$F$4="y"), 'ICS-217'!F15, IF(AND('ICS-217'!F15&gt;'Radio Config'!$C$5, 'ICS-217'!F15&lt;'Radio Config'!$D$5, 'Radio Config'!$F$5="y"), 'ICS-217'!F15, IF(AND('ICS-217'!F15&gt;'Radio Config'!$C$6, 'ICS-217'!F15&lt;'Radio Config'!$D$6, 'Radio Config'!$F$6="y"), 'ICS-217'!F15, IF(AND('ICS-217'!F15&gt;'Radio Config'!$C$7, 'ICS-217'!F15&lt;'Radio Config'!$D$7, 'Radio Config'!$F$7="y"), 'ICS-217'!F15, IF(AND('ICS-217'!F15&gt;'Radio Config'!$C$8, 'ICS-217'!F15&lt;'Radio Config'!$D$8, 'Radio Config'!$F$8="y"), 'ICS-217'!F15, "")))))))</f>
        <v/>
      </c>
      <c r="C13" s="114" t="str">
        <f>IF(B13&lt;&gt;"", 'ICS-217'!I15, "")</f>
        <v/>
      </c>
      <c r="D13" s="114" t="str">
        <f>IF('ICS-217'!L15&lt;&gt;"FM","", IF(AND('ICS-217'!F15&gt;'Radio Config'!$C$2, 'ICS-217'!F15&lt;'Radio Config'!$D$2, 'Radio Config'!$F$2="y"), ABS('ICS-217'!F15-'ICS-217'!I15), IF(AND('ICS-217'!F15&gt;'Radio Config'!$C$3, 'ICS-217'!F15&lt;'Radio Config'!$D$3, 'Radio Config'!$F$3="y"), ABS('ICS-217'!F15-'ICS-217'!I15), IF(AND('ICS-217'!F15&gt;'Radio Config'!$C$4, 'ICS-217'!F15&lt;'Radio Config'!$D$4, 'Radio Config'!$F$4="y"), ABS('ICS-217'!F15-'ICS-217'!I15), IF(AND('ICS-217'!F15&gt;'Radio Config'!$C$5, 'ICS-217'!F15&lt;'Radio Config'!$D$5, 'Radio Config'!$F$5="y"), ABS('ICS-217'!F15-'ICS-217'!I15), IF(AND('ICS-217'!F15&gt;'Radio Config'!$C$6, 'ICS-217'!F15&lt;'Radio Config'!$D$6, 'Radio Config'!$F$6="y"), ABS('ICS-217'!F15-'ICS-217'!I15), IF(AND('ICS-217'!F15&gt;'Radio Config'!$C$7, 'ICS-217'!F15&lt;'Radio Config'!$D$7, 'Radio Config'!$F$7="y"), ABS('ICS-217'!F15-'ICS-217'!I15), IF(AND('ICS-217'!F15&gt;'Radio Config'!$C$8, 'ICS-217'!F15&lt;'Radio Config'!$D$8, 'Radio Config'!$F$8="y"), ABS('ICS-217'!F15-'ICS-217'!I15), ""))))))))</f>
        <v/>
      </c>
      <c r="E13" s="2" t="str">
        <f t="shared" si="1"/>
        <v/>
      </c>
      <c r="F13" s="2" t="str">
        <f>IF(B13&lt;&gt;"", 'ICS-217'!L15, "")</f>
        <v/>
      </c>
      <c r="G13" s="2" t="str">
        <f>IF(B13&lt;&gt;"", 'ICS-217'!D15&amp;'ICS-217'!E15, "")</f>
        <v/>
      </c>
      <c r="H13" s="2" t="str">
        <f>IF(B13="", "", IF(AND('ICS-217'!H15="",'ICS-217'!K15&lt;&gt;""), "Tone", IF(AND('ICS-217'!H15&lt;&gt;"",'ICS-217'!K15&lt;&gt;""), "T Sql", "None" )))</f>
        <v/>
      </c>
      <c r="I13" s="2" t="str">
        <f>IF(B13&lt;&gt;"", IF('ICS-217'!K15&lt;&gt;"", 'ICS-217'!K15 &amp; " Hz", "88.5 Hz"), "")</f>
        <v/>
      </c>
      <c r="J13" s="2" t="str">
        <f>IF(B13&lt;&gt;"", IF('ICS-217'!H15&lt;&gt;"", 'ICS-217'!H15 &amp; " Hz", IF('ICS-217'!K15&lt;&gt;"", ('ICS-217'!K15 &amp; " Hz"), "88.5 Hz")), "")</f>
        <v/>
      </c>
      <c r="K13" s="2" t="str">
        <f t="shared" si="2"/>
        <v/>
      </c>
      <c r="L13" s="2" t="str">
        <f t="shared" si="3"/>
        <v/>
      </c>
      <c r="M13" s="2" t="str">
        <f t="shared" si="4"/>
        <v/>
      </c>
      <c r="O13" s="2" t="str">
        <f t="shared" si="5"/>
        <v/>
      </c>
    </row>
    <row r="14">
      <c r="A14" s="2" t="str">
        <f>IF(B14&lt;&gt;"", 'ICS-217'!A16, "")</f>
        <v/>
      </c>
      <c r="B14" s="113" t="str">
        <f>IF(AND('ICS-217'!F16&gt;'Radio Config'!$C$2, 'ICS-217'!F16&lt;'Radio Config'!$D$2, 'Radio Config'!$F$2="y"), 'ICS-217'!F16, IF(AND('ICS-217'!F16&gt;'Radio Config'!$C$3, 'ICS-217'!F16&lt;'Radio Config'!$D$3, 'Radio Config'!$F$3="y"), 'ICS-217'!F16, IF(AND('ICS-217'!F16&gt;'Radio Config'!$C$4, 'ICS-217'!F16&lt;'Radio Config'!$D$4, 'Radio Config'!$F$4="y"), 'ICS-217'!F16, IF(AND('ICS-217'!F16&gt;'Radio Config'!$C$5, 'ICS-217'!F16&lt;'Radio Config'!$D$5, 'Radio Config'!$F$5="y"), 'ICS-217'!F16, IF(AND('ICS-217'!F16&gt;'Radio Config'!$C$6, 'ICS-217'!F16&lt;'Radio Config'!$D$6, 'Radio Config'!$F$6="y"), 'ICS-217'!F16, IF(AND('ICS-217'!F16&gt;'Radio Config'!$C$7, 'ICS-217'!F16&lt;'Radio Config'!$D$7, 'Radio Config'!$F$7="y"), 'ICS-217'!F16, IF(AND('ICS-217'!F16&gt;'Radio Config'!$C$8, 'ICS-217'!F16&lt;'Radio Config'!$D$8, 'Radio Config'!$F$8="y"), 'ICS-217'!F16, "")))))))</f>
        <v/>
      </c>
      <c r="C14" s="114" t="str">
        <f>IF(B14&lt;&gt;"", 'ICS-217'!I16, "")</f>
        <v/>
      </c>
      <c r="D14" s="114" t="str">
        <f>IF('ICS-217'!L16&lt;&gt;"FM","", IF(AND('ICS-217'!F16&gt;'Radio Config'!$C$2, 'ICS-217'!F16&lt;'Radio Config'!$D$2, 'Radio Config'!$F$2="y"), ABS('ICS-217'!F16-'ICS-217'!I16), IF(AND('ICS-217'!F16&gt;'Radio Config'!$C$3, 'ICS-217'!F16&lt;'Radio Config'!$D$3, 'Radio Config'!$F$3="y"), ABS('ICS-217'!F16-'ICS-217'!I16), IF(AND('ICS-217'!F16&gt;'Radio Config'!$C$4, 'ICS-217'!F16&lt;'Radio Config'!$D$4, 'Radio Config'!$F$4="y"), ABS('ICS-217'!F16-'ICS-217'!I16), IF(AND('ICS-217'!F16&gt;'Radio Config'!$C$5, 'ICS-217'!F16&lt;'Radio Config'!$D$5, 'Radio Config'!$F$5="y"), ABS('ICS-217'!F16-'ICS-217'!I16), IF(AND('ICS-217'!F16&gt;'Radio Config'!$C$6, 'ICS-217'!F16&lt;'Radio Config'!$D$6, 'Radio Config'!$F$6="y"), ABS('ICS-217'!F16-'ICS-217'!I16), IF(AND('ICS-217'!F16&gt;'Radio Config'!$C$7, 'ICS-217'!F16&lt;'Radio Config'!$D$7, 'Radio Config'!$F$7="y"), ABS('ICS-217'!F16-'ICS-217'!I16), IF(AND('ICS-217'!F16&gt;'Radio Config'!$C$8, 'ICS-217'!F16&lt;'Radio Config'!$D$8, 'Radio Config'!$F$8="y"), ABS('ICS-217'!F16-'ICS-217'!I16), ""))))))))</f>
        <v/>
      </c>
      <c r="E14" s="2" t="str">
        <f t="shared" si="1"/>
        <v/>
      </c>
      <c r="F14" s="2" t="str">
        <f>IF(B14&lt;&gt;"", 'ICS-217'!L16, "")</f>
        <v/>
      </c>
      <c r="G14" s="2" t="str">
        <f>IF(B14&lt;&gt;"", 'ICS-217'!D16&amp;'ICS-217'!E16, "")</f>
        <v/>
      </c>
      <c r="H14" s="2" t="str">
        <f>IF(B14="", "", IF(AND('ICS-217'!H16="",'ICS-217'!K16&lt;&gt;""), "Tone", IF(AND('ICS-217'!H16&lt;&gt;"",'ICS-217'!K16&lt;&gt;""), "T Sql", "None" )))</f>
        <v/>
      </c>
      <c r="I14" s="2" t="str">
        <f>IF(B14&lt;&gt;"", IF('ICS-217'!K16&lt;&gt;"", 'ICS-217'!K16 &amp; " Hz", "88.5 Hz"), "")</f>
        <v/>
      </c>
      <c r="J14" s="2" t="str">
        <f>IF(B14&lt;&gt;"", IF('ICS-217'!H16&lt;&gt;"", 'ICS-217'!H16 &amp; " Hz", IF('ICS-217'!K16&lt;&gt;"", ('ICS-217'!K16 &amp; " Hz"), "88.5 Hz")), "")</f>
        <v/>
      </c>
      <c r="K14" s="2" t="str">
        <f t="shared" si="2"/>
        <v/>
      </c>
      <c r="L14" s="2" t="str">
        <f t="shared" si="3"/>
        <v/>
      </c>
      <c r="M14" s="2" t="str">
        <f t="shared" si="4"/>
        <v/>
      </c>
      <c r="O14" s="2" t="str">
        <f t="shared" si="5"/>
        <v/>
      </c>
    </row>
    <row r="15">
      <c r="A15" s="2" t="str">
        <f>IF(B15&lt;&gt;"", 'ICS-217'!A17, "")</f>
        <v/>
      </c>
      <c r="B15" s="113">
        <f>IF(AND('ICS-217'!F17&gt;'Radio Config'!$C$2, 'ICS-217'!F17&lt;'Radio Config'!$D$2, 'Radio Config'!$F$2="y"), 'ICS-217'!F17, IF(AND('ICS-217'!F17&gt;'Radio Config'!$C$3, 'ICS-217'!F17&lt;'Radio Config'!$D$3, 'Radio Config'!$F$3="y"), 'ICS-217'!F17, IF(AND('ICS-217'!F17&gt;'Radio Config'!$C$4, 'ICS-217'!F17&lt;'Radio Config'!$D$4, 'Radio Config'!$F$4="y"), 'ICS-217'!F17, IF(AND('ICS-217'!F17&gt;'Radio Config'!$C$5, 'ICS-217'!F17&lt;'Radio Config'!$D$5, 'Radio Config'!$F$5="y"), 'ICS-217'!F17, IF(AND('ICS-217'!F17&gt;'Radio Config'!$C$6, 'ICS-217'!F17&lt;'Radio Config'!$D$6, 'Radio Config'!$F$6="y"), 'ICS-217'!F17, IF(AND('ICS-217'!F17&gt;'Radio Config'!$C$7, 'ICS-217'!F17&lt;'Radio Config'!$D$7, 'Radio Config'!$F$7="y"), 'ICS-217'!F17, IF(AND('ICS-217'!F17&gt;'Radio Config'!$C$8, 'ICS-217'!F17&lt;'Radio Config'!$D$8, 'Radio Config'!$F$8="y"), 'ICS-217'!F17, "")))))))</f>
        <v>442.125</v>
      </c>
      <c r="C15" s="114">
        <f>IF(B15&lt;&gt;"", 'ICS-217'!I17, "")</f>
        <v>447.125</v>
      </c>
      <c r="D15" s="114">
        <f>IF('ICS-217'!L17&lt;&gt;"FM","", IF(AND('ICS-217'!F17&gt;'Radio Config'!$C$2, 'ICS-217'!F17&lt;'Radio Config'!$D$2, 'Radio Config'!$F$2="y"), ABS('ICS-217'!F17-'ICS-217'!I17), IF(AND('ICS-217'!F17&gt;'Radio Config'!$C$3, 'ICS-217'!F17&lt;'Radio Config'!$D$3, 'Radio Config'!$F$3="y"), ABS('ICS-217'!F17-'ICS-217'!I17), IF(AND('ICS-217'!F17&gt;'Radio Config'!$C$4, 'ICS-217'!F17&lt;'Radio Config'!$D$4, 'Radio Config'!$F$4="y"), ABS('ICS-217'!F17-'ICS-217'!I17), IF(AND('ICS-217'!F17&gt;'Radio Config'!$C$5, 'ICS-217'!F17&lt;'Radio Config'!$D$5, 'Radio Config'!$F$5="y"), ABS('ICS-217'!F17-'ICS-217'!I17), IF(AND('ICS-217'!F17&gt;'Radio Config'!$C$6, 'ICS-217'!F17&lt;'Radio Config'!$D$6, 'Radio Config'!$F$6="y"), ABS('ICS-217'!F17-'ICS-217'!I17), IF(AND('ICS-217'!F17&gt;'Radio Config'!$C$7, 'ICS-217'!F17&lt;'Radio Config'!$D$7, 'Radio Config'!$F$7="y"), ABS('ICS-217'!F17-'ICS-217'!I17), IF(AND('ICS-217'!F17&gt;'Radio Config'!$C$8, 'ICS-217'!F17&lt;'Radio Config'!$D$8, 'Radio Config'!$F$8="y"), ABS('ICS-217'!F17-'ICS-217'!I17), ""))))))))</f>
        <v>5</v>
      </c>
      <c r="E15" s="2" t="str">
        <f t="shared" si="1"/>
        <v>+DUP</v>
      </c>
      <c r="F15" s="2" t="str">
        <f>IF(B15&lt;&gt;"", 'ICS-217'!L17, "")</f>
        <v>FM</v>
      </c>
      <c r="G15" s="2" t="str">
        <f>IF(B15&lt;&gt;"", 'ICS-217'!D17&amp;'ICS-217'!E17, "")</f>
        <v>18EY-7</v>
      </c>
      <c r="H15" s="2" t="str">
        <f>IF(B15="", "", IF(AND('ICS-217'!H17="",'ICS-217'!K17&lt;&gt;""), "Tone", IF(AND('ICS-217'!H17&lt;&gt;"",'ICS-217'!K17&lt;&gt;""), "T Sql", "None" )))</f>
        <v>Tone</v>
      </c>
      <c r="I15" s="2" t="str">
        <f>IF(B15&lt;&gt;"", IF('ICS-217'!K17&lt;&gt;"", 'ICS-217'!K17 &amp; " Hz", "88.5 Hz"), "")</f>
        <v>82.5 Hz</v>
      </c>
      <c r="J15" s="2" t="str">
        <f>IF(B15&lt;&gt;"", IF('ICS-217'!H17&lt;&gt;"", 'ICS-217'!H17 &amp; " Hz", IF('ICS-217'!K17&lt;&gt;"", ('ICS-217'!K17 &amp; " Hz"), "88.5 Hz")), "")</f>
        <v>82.5 Hz</v>
      </c>
      <c r="K15" s="2" t="str">
        <f t="shared" si="2"/>
        <v>23</v>
      </c>
      <c r="L15" s="2" t="str">
        <f t="shared" si="3"/>
        <v>Both N</v>
      </c>
      <c r="M15" s="2" t="str">
        <f t="shared" si="4"/>
        <v>Off</v>
      </c>
      <c r="O15" s="2" t="str">
        <f t="shared" si="5"/>
        <v>Filter 1</v>
      </c>
    </row>
    <row r="16">
      <c r="A16" s="2" t="str">
        <f>IF(B16&lt;&gt;"", 'ICS-217'!A18, "")</f>
        <v/>
      </c>
      <c r="B16" s="113">
        <f>IF(AND('ICS-217'!F18&gt;'Radio Config'!$C$2, 'ICS-217'!F18&lt;'Radio Config'!$D$2, 'Radio Config'!$F$2="y"), 'ICS-217'!F18, IF(AND('ICS-217'!F18&gt;'Radio Config'!$C$3, 'ICS-217'!F18&lt;'Radio Config'!$D$3, 'Radio Config'!$F$3="y"), 'ICS-217'!F18, IF(AND('ICS-217'!F18&gt;'Radio Config'!$C$4, 'ICS-217'!F18&lt;'Radio Config'!$D$4, 'Radio Config'!$F$4="y"), 'ICS-217'!F18, IF(AND('ICS-217'!F18&gt;'Radio Config'!$C$5, 'ICS-217'!F18&lt;'Radio Config'!$D$5, 'Radio Config'!$F$5="y"), 'ICS-217'!F18, IF(AND('ICS-217'!F18&gt;'Radio Config'!$C$6, 'ICS-217'!F18&lt;'Radio Config'!$D$6, 'Radio Config'!$F$6="y"), 'ICS-217'!F18, IF(AND('ICS-217'!F18&gt;'Radio Config'!$C$7, 'ICS-217'!F18&lt;'Radio Config'!$D$7, 'Radio Config'!$F$7="y"), 'ICS-217'!F18, IF(AND('ICS-217'!F18&gt;'Radio Config'!$C$8, 'ICS-217'!F18&lt;'Radio Config'!$D$8, 'Radio Config'!$F$8="y"), 'ICS-217'!F18, "")))))))</f>
        <v>444.05</v>
      </c>
      <c r="C16" s="114">
        <f>IF(B16&lt;&gt;"", 'ICS-217'!I18, "")</f>
        <v>449.05</v>
      </c>
      <c r="D16" s="114">
        <f>IF('ICS-217'!L18&lt;&gt;"FM","", IF(AND('ICS-217'!F18&gt;'Radio Config'!$C$2, 'ICS-217'!F18&lt;'Radio Config'!$D$2, 'Radio Config'!$F$2="y"), ABS('ICS-217'!F18-'ICS-217'!I18), IF(AND('ICS-217'!F18&gt;'Radio Config'!$C$3, 'ICS-217'!F18&lt;'Radio Config'!$D$3, 'Radio Config'!$F$3="y"), ABS('ICS-217'!F18-'ICS-217'!I18), IF(AND('ICS-217'!F18&gt;'Radio Config'!$C$4, 'ICS-217'!F18&lt;'Radio Config'!$D$4, 'Radio Config'!$F$4="y"), ABS('ICS-217'!F18-'ICS-217'!I18), IF(AND('ICS-217'!F18&gt;'Radio Config'!$C$5, 'ICS-217'!F18&lt;'Radio Config'!$D$5, 'Radio Config'!$F$5="y"), ABS('ICS-217'!F18-'ICS-217'!I18), IF(AND('ICS-217'!F18&gt;'Radio Config'!$C$6, 'ICS-217'!F18&lt;'Radio Config'!$D$6, 'Radio Config'!$F$6="y"), ABS('ICS-217'!F18-'ICS-217'!I18), IF(AND('ICS-217'!F18&gt;'Radio Config'!$C$7, 'ICS-217'!F18&lt;'Radio Config'!$D$7, 'Radio Config'!$F$7="y"), ABS('ICS-217'!F18-'ICS-217'!I18), IF(AND('ICS-217'!F18&gt;'Radio Config'!$C$8, 'ICS-217'!F18&lt;'Radio Config'!$D$8, 'Radio Config'!$F$8="y"), ABS('ICS-217'!F18-'ICS-217'!I18), ""))))))))</f>
        <v>5</v>
      </c>
      <c r="E16" s="2" t="str">
        <f t="shared" si="1"/>
        <v>+DUP</v>
      </c>
      <c r="F16" s="2" t="str">
        <f>IF(B16&lt;&gt;"", 'ICS-217'!L18, "")</f>
        <v>FM</v>
      </c>
      <c r="G16" s="2" t="str">
        <f>IF(B16&lt;&gt;"", 'ICS-217'!D18&amp;'ICS-217'!E18, "")</f>
        <v>18F-7</v>
      </c>
      <c r="H16" s="2" t="str">
        <f>IF(B16="", "", IF(AND('ICS-217'!H18="",'ICS-217'!K18&lt;&gt;""), "Tone", IF(AND('ICS-217'!H18&lt;&gt;"",'ICS-217'!K18&lt;&gt;""), "T Sql", "None" )))</f>
        <v>Tone</v>
      </c>
      <c r="I16" s="2" t="str">
        <f>IF(B16&lt;&gt;"", IF('ICS-217'!K18&lt;&gt;"", 'ICS-217'!K18 &amp; " Hz", "88.5 Hz"), "")</f>
        <v>131.8 Hz</v>
      </c>
      <c r="J16" s="2" t="str">
        <f>IF(B16&lt;&gt;"", IF('ICS-217'!H18&lt;&gt;"", 'ICS-217'!H18 &amp; " Hz", IF('ICS-217'!K18&lt;&gt;"", ('ICS-217'!K18 &amp; " Hz"), "88.5 Hz")), "")</f>
        <v>131.8 Hz</v>
      </c>
      <c r="K16" s="2" t="str">
        <f t="shared" si="2"/>
        <v>23</v>
      </c>
      <c r="L16" s="2" t="str">
        <f t="shared" si="3"/>
        <v>Both N</v>
      </c>
      <c r="M16" s="2" t="str">
        <f t="shared" si="4"/>
        <v>Off</v>
      </c>
      <c r="O16" s="2" t="str">
        <f t="shared" si="5"/>
        <v>Filter 1</v>
      </c>
    </row>
    <row r="17">
      <c r="A17" s="2" t="str">
        <f>IF(B17&lt;&gt;"", 'ICS-217'!A19, "")</f>
        <v/>
      </c>
      <c r="B17" s="113">
        <f>IF(AND('ICS-217'!F19&gt;'Radio Config'!$C$2, 'ICS-217'!F19&lt;'Radio Config'!$D$2, 'Radio Config'!$F$2="y"), 'ICS-217'!F19, IF(AND('ICS-217'!F19&gt;'Radio Config'!$C$3, 'ICS-217'!F19&lt;'Radio Config'!$D$3, 'Radio Config'!$F$3="y"), 'ICS-217'!F19, IF(AND('ICS-217'!F19&gt;'Radio Config'!$C$4, 'ICS-217'!F19&lt;'Radio Config'!$D$4, 'Radio Config'!$F$4="y"), 'ICS-217'!F19, IF(AND('ICS-217'!F19&gt;'Radio Config'!$C$5, 'ICS-217'!F19&lt;'Radio Config'!$D$5, 'Radio Config'!$F$5="y"), 'ICS-217'!F19, IF(AND('ICS-217'!F19&gt;'Radio Config'!$C$6, 'ICS-217'!F19&lt;'Radio Config'!$D$6, 'Radio Config'!$F$6="y"), 'ICS-217'!F19, IF(AND('ICS-217'!F19&gt;'Radio Config'!$C$7, 'ICS-217'!F19&lt;'Radio Config'!$D$7, 'Radio Config'!$F$7="y"), 'ICS-217'!F19, IF(AND('ICS-217'!F19&gt;'Radio Config'!$C$8, 'ICS-217'!F19&lt;'Radio Config'!$D$8, 'Radio Config'!$F$8="y"), 'ICS-217'!F19, "")))))))</f>
        <v>442.225</v>
      </c>
      <c r="C17" s="114">
        <f>IF(B17&lt;&gt;"", 'ICS-217'!I19, "")</f>
        <v>447.225</v>
      </c>
      <c r="D17" s="114">
        <f>IF('ICS-217'!L19&lt;&gt;"FM","", IF(AND('ICS-217'!F19&gt;'Radio Config'!$C$2, 'ICS-217'!F19&lt;'Radio Config'!$D$2, 'Radio Config'!$F$2="y"), ABS('ICS-217'!F19-'ICS-217'!I19), IF(AND('ICS-217'!F19&gt;'Radio Config'!$C$3, 'ICS-217'!F19&lt;'Radio Config'!$D$3, 'Radio Config'!$F$3="y"), ABS('ICS-217'!F19-'ICS-217'!I19), IF(AND('ICS-217'!F19&gt;'Radio Config'!$C$4, 'ICS-217'!F19&lt;'Radio Config'!$D$4, 'Radio Config'!$F$4="y"), ABS('ICS-217'!F19-'ICS-217'!I19), IF(AND('ICS-217'!F19&gt;'Radio Config'!$C$5, 'ICS-217'!F19&lt;'Radio Config'!$D$5, 'Radio Config'!$F$5="y"), ABS('ICS-217'!F19-'ICS-217'!I19), IF(AND('ICS-217'!F19&gt;'Radio Config'!$C$6, 'ICS-217'!F19&lt;'Radio Config'!$D$6, 'Radio Config'!$F$6="y"), ABS('ICS-217'!F19-'ICS-217'!I19), IF(AND('ICS-217'!F19&gt;'Radio Config'!$C$7, 'ICS-217'!F19&lt;'Radio Config'!$D$7, 'Radio Config'!$F$7="y"), ABS('ICS-217'!F19-'ICS-217'!I19), IF(AND('ICS-217'!F19&gt;'Radio Config'!$C$8, 'ICS-217'!F19&lt;'Radio Config'!$D$8, 'Radio Config'!$F$8="y"), ABS('ICS-217'!F19-'ICS-217'!I19), ""))))))))</f>
        <v>5</v>
      </c>
      <c r="E17" s="2" t="str">
        <f t="shared" si="1"/>
        <v>+DUP</v>
      </c>
      <c r="F17" s="2" t="str">
        <f>IF(B17&lt;&gt;"", 'ICS-217'!L19, "")</f>
        <v>FM</v>
      </c>
      <c r="G17" s="2" t="str">
        <f>IF(B17&lt;&gt;"", 'ICS-217'!D19&amp;'ICS-217'!E19, "")</f>
        <v>18GA-7</v>
      </c>
      <c r="H17" s="2" t="str">
        <f>IF(B17="", "", IF(AND('ICS-217'!H19="",'ICS-217'!K19&lt;&gt;""), "Tone", IF(AND('ICS-217'!H19&lt;&gt;"",'ICS-217'!K19&lt;&gt;""), "T Sql", "None" )))</f>
        <v>Tone</v>
      </c>
      <c r="I17" s="2" t="str">
        <f>IF(B17&lt;&gt;"", IF('ICS-217'!K19&lt;&gt;"", 'ICS-217'!K19 &amp; " Hz", "88.5 Hz"), "")</f>
        <v>131.8 Hz</v>
      </c>
      <c r="J17" s="2" t="str">
        <f>IF(B17&lt;&gt;"", IF('ICS-217'!H19&lt;&gt;"", 'ICS-217'!H19 &amp; " Hz", IF('ICS-217'!K19&lt;&gt;"", ('ICS-217'!K19 &amp; " Hz"), "88.5 Hz")), "")</f>
        <v>131.8 Hz</v>
      </c>
      <c r="K17" s="2" t="str">
        <f t="shared" si="2"/>
        <v>23</v>
      </c>
      <c r="L17" s="2" t="str">
        <f t="shared" si="3"/>
        <v>Both N</v>
      </c>
      <c r="M17" s="2" t="str">
        <f t="shared" si="4"/>
        <v>Off</v>
      </c>
      <c r="O17" s="2" t="str">
        <f t="shared" si="5"/>
        <v>Filter 1</v>
      </c>
    </row>
    <row r="18">
      <c r="A18" s="2" t="str">
        <f>IF(B18&lt;&gt;"", 'ICS-217'!A20, "")</f>
        <v/>
      </c>
      <c r="B18" s="113">
        <f>IF(AND('ICS-217'!F20&gt;'Radio Config'!$C$2, 'ICS-217'!F20&lt;'Radio Config'!$D$2, 'Radio Config'!$F$2="y"), 'ICS-217'!F20, IF(AND('ICS-217'!F20&gt;'Radio Config'!$C$3, 'ICS-217'!F20&lt;'Radio Config'!$D$3, 'Radio Config'!$F$3="y"), 'ICS-217'!F20, IF(AND('ICS-217'!F20&gt;'Radio Config'!$C$4, 'ICS-217'!F20&lt;'Radio Config'!$D$4, 'Radio Config'!$F$4="y"), 'ICS-217'!F20, IF(AND('ICS-217'!F20&gt;'Radio Config'!$C$5, 'ICS-217'!F20&lt;'Radio Config'!$D$5, 'Radio Config'!$F$5="y"), 'ICS-217'!F20, IF(AND('ICS-217'!F20&gt;'Radio Config'!$C$6, 'ICS-217'!F20&lt;'Radio Config'!$D$6, 'Radio Config'!$F$6="y"), 'ICS-217'!F20, IF(AND('ICS-217'!F20&gt;'Radio Config'!$C$7, 'ICS-217'!F20&lt;'Radio Config'!$D$7, 'Radio Config'!$F$7="y"), 'ICS-217'!F20, IF(AND('ICS-217'!F20&gt;'Radio Config'!$C$8, 'ICS-217'!F20&lt;'Radio Config'!$D$8, 'Radio Config'!$F$8="y"), 'ICS-217'!F20, "")))))))</f>
        <v>444.7</v>
      </c>
      <c r="C18" s="114">
        <f>IF(B18&lt;&gt;"", 'ICS-217'!I20, "")</f>
        <v>449.7</v>
      </c>
      <c r="D18" s="114" t="str">
        <f>IF('ICS-217'!L20&lt;&gt;"FM","", IF(AND('ICS-217'!F20&gt;'Radio Config'!$C$2, 'ICS-217'!F20&lt;'Radio Config'!$D$2, 'Radio Config'!$F$2="y"), ABS('ICS-217'!F20-'ICS-217'!I20), IF(AND('ICS-217'!F20&gt;'Radio Config'!$C$3, 'ICS-217'!F20&lt;'Radio Config'!$D$3, 'Radio Config'!$F$3="y"), ABS('ICS-217'!F20-'ICS-217'!I20), IF(AND('ICS-217'!F20&gt;'Radio Config'!$C$4, 'ICS-217'!F20&lt;'Radio Config'!$D$4, 'Radio Config'!$F$4="y"), ABS('ICS-217'!F20-'ICS-217'!I20), IF(AND('ICS-217'!F20&gt;'Radio Config'!$C$5, 'ICS-217'!F20&lt;'Radio Config'!$D$5, 'Radio Config'!$F$5="y"), ABS('ICS-217'!F20-'ICS-217'!I20), IF(AND('ICS-217'!F20&gt;'Radio Config'!$C$6, 'ICS-217'!F20&lt;'Radio Config'!$D$6, 'Radio Config'!$F$6="y"), ABS('ICS-217'!F20-'ICS-217'!I20), IF(AND('ICS-217'!F20&gt;'Radio Config'!$C$7, 'ICS-217'!F20&lt;'Radio Config'!$D$7, 'Radio Config'!$F$7="y"), ABS('ICS-217'!F20-'ICS-217'!I20), IF(AND('ICS-217'!F20&gt;'Radio Config'!$C$8, 'ICS-217'!F20&lt;'Radio Config'!$D$8, 'Radio Config'!$F$8="y"), ABS('ICS-217'!F20-'ICS-217'!I20), ""))))))))</f>
        <v/>
      </c>
      <c r="E18" s="2" t="str">
        <f t="shared" si="1"/>
        <v>+DUP</v>
      </c>
      <c r="F18" s="2" t="str">
        <f>IF(B18&lt;&gt;"", 'ICS-217'!L20, "")</f>
        <v>YSF</v>
      </c>
      <c r="G18" s="2" t="str">
        <f>IF(B18&lt;&gt;"", 'ICS-217'!D20&amp;'ICS-217'!E20, "")</f>
        <v>18H-7</v>
      </c>
      <c r="H18" s="2" t="str">
        <f>IF(B18="", "", IF(AND('ICS-217'!H20="",'ICS-217'!K20&lt;&gt;""), "Tone", IF(AND('ICS-217'!H20&lt;&gt;"",'ICS-217'!K20&lt;&gt;""), "T Sql", "None" )))</f>
        <v>None</v>
      </c>
      <c r="I18" s="2" t="str">
        <f>IF(B18&lt;&gt;"", IF('ICS-217'!K20&lt;&gt;"", 'ICS-217'!K20 &amp; " Hz", "88.5 Hz"), "")</f>
        <v>88.5 Hz</v>
      </c>
      <c r="J18" s="2" t="str">
        <f>IF(B18&lt;&gt;"", IF('ICS-217'!H20&lt;&gt;"", 'ICS-217'!H20 &amp; " Hz", IF('ICS-217'!K20&lt;&gt;"", ('ICS-217'!K20 &amp; " Hz"), "88.5 Hz")), "")</f>
        <v>88.5 Hz</v>
      </c>
      <c r="K18" s="2" t="str">
        <f t="shared" si="2"/>
        <v>23</v>
      </c>
      <c r="L18" s="2" t="str">
        <f t="shared" si="3"/>
        <v>Both N</v>
      </c>
      <c r="M18" s="2" t="str">
        <f t="shared" si="4"/>
        <v>Off</v>
      </c>
      <c r="O18" s="2" t="str">
        <f t="shared" si="5"/>
        <v>Filter 1</v>
      </c>
    </row>
    <row r="19">
      <c r="A19" s="2" t="str">
        <f>IF(B19&lt;&gt;"", 'ICS-217'!A21, "")</f>
        <v/>
      </c>
      <c r="B19" s="113" t="str">
        <f>IF(AND('ICS-217'!F21&gt;'Radio Config'!$C$2, 'ICS-217'!F21&lt;'Radio Config'!$D$2, 'Radio Config'!$F$2="y"), 'ICS-217'!F21, IF(AND('ICS-217'!F21&gt;'Radio Config'!$C$3, 'ICS-217'!F21&lt;'Radio Config'!$D$3, 'Radio Config'!$F$3="y"), 'ICS-217'!F21, IF(AND('ICS-217'!F21&gt;'Radio Config'!$C$4, 'ICS-217'!F21&lt;'Radio Config'!$D$4, 'Radio Config'!$F$4="y"), 'ICS-217'!F21, IF(AND('ICS-217'!F21&gt;'Radio Config'!$C$5, 'ICS-217'!F21&lt;'Radio Config'!$D$5, 'Radio Config'!$F$5="y"), 'ICS-217'!F21, IF(AND('ICS-217'!F21&gt;'Radio Config'!$C$6, 'ICS-217'!F21&lt;'Radio Config'!$D$6, 'Radio Config'!$F$6="y"), 'ICS-217'!F21, IF(AND('ICS-217'!F21&gt;'Radio Config'!$C$7, 'ICS-217'!F21&lt;'Radio Config'!$D$7, 'Radio Config'!$F$7="y"), 'ICS-217'!F21, IF(AND('ICS-217'!F21&gt;'Radio Config'!$C$8, 'ICS-217'!F21&lt;'Radio Config'!$D$8, 'Radio Config'!$F$8="y"), 'ICS-217'!F21, "")))))))</f>
        <v/>
      </c>
      <c r="C19" s="114" t="str">
        <f>IF(B19&lt;&gt;"", 'ICS-217'!I21, "")</f>
        <v/>
      </c>
      <c r="D19" s="114" t="str">
        <f>IF('ICS-217'!L21&lt;&gt;"FM","", IF(AND('ICS-217'!F21&gt;'Radio Config'!$C$2, 'ICS-217'!F21&lt;'Radio Config'!$D$2, 'Radio Config'!$F$2="y"), ABS('ICS-217'!F21-'ICS-217'!I21), IF(AND('ICS-217'!F21&gt;'Radio Config'!$C$3, 'ICS-217'!F21&lt;'Radio Config'!$D$3, 'Radio Config'!$F$3="y"), ABS('ICS-217'!F21-'ICS-217'!I21), IF(AND('ICS-217'!F21&gt;'Radio Config'!$C$4, 'ICS-217'!F21&lt;'Radio Config'!$D$4, 'Radio Config'!$F$4="y"), ABS('ICS-217'!F21-'ICS-217'!I21), IF(AND('ICS-217'!F21&gt;'Radio Config'!$C$5, 'ICS-217'!F21&lt;'Radio Config'!$D$5, 'Radio Config'!$F$5="y"), ABS('ICS-217'!F21-'ICS-217'!I21), IF(AND('ICS-217'!F21&gt;'Radio Config'!$C$6, 'ICS-217'!F21&lt;'Radio Config'!$D$6, 'Radio Config'!$F$6="y"), ABS('ICS-217'!F21-'ICS-217'!I21), IF(AND('ICS-217'!F21&gt;'Radio Config'!$C$7, 'ICS-217'!F21&lt;'Radio Config'!$D$7, 'Radio Config'!$F$7="y"), ABS('ICS-217'!F21-'ICS-217'!I21), IF(AND('ICS-217'!F21&gt;'Radio Config'!$C$8, 'ICS-217'!F21&lt;'Radio Config'!$D$8, 'Radio Config'!$F$8="y"), ABS('ICS-217'!F21-'ICS-217'!I21), ""))))))))</f>
        <v/>
      </c>
      <c r="E19" s="2" t="str">
        <f t="shared" si="1"/>
        <v/>
      </c>
      <c r="F19" s="2" t="str">
        <f>IF(B19&lt;&gt;"", 'ICS-217'!L21, "")</f>
        <v/>
      </c>
      <c r="G19" s="2" t="str">
        <f>IF(B19&lt;&gt;"", 'ICS-217'!D21&amp;'ICS-217'!E21, "")</f>
        <v/>
      </c>
      <c r="H19" s="2" t="str">
        <f>IF(B19="", "", IF(AND('ICS-217'!H21="",'ICS-217'!K21&lt;&gt;""), "Tone", IF(AND('ICS-217'!H21&lt;&gt;"",'ICS-217'!K21&lt;&gt;""), "T Sql", "None" )))</f>
        <v/>
      </c>
      <c r="I19" s="2" t="str">
        <f>IF(B19&lt;&gt;"", IF('ICS-217'!K21&lt;&gt;"", 'ICS-217'!K21 &amp; " Hz", "88.5 Hz"), "")</f>
        <v/>
      </c>
      <c r="J19" s="2" t="str">
        <f>IF(B19&lt;&gt;"", IF('ICS-217'!H21&lt;&gt;"", 'ICS-217'!H21 &amp; " Hz", IF('ICS-217'!K21&lt;&gt;"", ('ICS-217'!K21 &amp; " Hz"), "88.5 Hz")), "")</f>
        <v/>
      </c>
      <c r="K19" s="2" t="str">
        <f t="shared" si="2"/>
        <v/>
      </c>
      <c r="L19" s="2" t="str">
        <f t="shared" si="3"/>
        <v/>
      </c>
      <c r="M19" s="2" t="str">
        <f t="shared" si="4"/>
        <v/>
      </c>
      <c r="O19" s="2" t="str">
        <f t="shared" si="5"/>
        <v/>
      </c>
    </row>
    <row r="20">
      <c r="A20" s="2" t="str">
        <f>IF(B20&lt;&gt;"", 'ICS-217'!A22, "")</f>
        <v/>
      </c>
      <c r="B20" s="113">
        <f>IF(AND('ICS-217'!F22&gt;'Radio Config'!$C$2, 'ICS-217'!F22&lt;'Radio Config'!$D$2, 'Radio Config'!$F$2="y"), 'ICS-217'!F22, IF(AND('ICS-217'!F22&gt;'Radio Config'!$C$3, 'ICS-217'!F22&lt;'Radio Config'!$D$3, 'Radio Config'!$F$3="y"), 'ICS-217'!F22, IF(AND('ICS-217'!F22&gt;'Radio Config'!$C$4, 'ICS-217'!F22&lt;'Radio Config'!$D$4, 'Radio Config'!$F$4="y"), 'ICS-217'!F22, IF(AND('ICS-217'!F22&gt;'Radio Config'!$C$5, 'ICS-217'!F22&lt;'Radio Config'!$D$5, 'Radio Config'!$F$5="y"), 'ICS-217'!F22, IF(AND('ICS-217'!F22&gt;'Radio Config'!$C$6, 'ICS-217'!F22&lt;'Radio Config'!$D$6, 'Radio Config'!$F$6="y"), 'ICS-217'!F22, IF(AND('ICS-217'!F22&gt;'Radio Config'!$C$7, 'ICS-217'!F22&lt;'Radio Config'!$D$7, 'Radio Config'!$F$7="y"), 'ICS-217'!F22, IF(AND('ICS-217'!F22&gt;'Radio Config'!$C$8, 'ICS-217'!F22&lt;'Radio Config'!$D$8, 'Radio Config'!$F$8="y"), 'ICS-217'!F22, "")))))))</f>
        <v>443.825</v>
      </c>
      <c r="C20" s="114">
        <f>IF(B20&lt;&gt;"", 'ICS-217'!I22, "")</f>
        <v>448.825</v>
      </c>
      <c r="D20" s="114">
        <f>IF('ICS-217'!L22&lt;&gt;"FM","", IF(AND('ICS-217'!F22&gt;'Radio Config'!$C$2, 'ICS-217'!F22&lt;'Radio Config'!$D$2, 'Radio Config'!$F$2="y"), ABS('ICS-217'!F22-'ICS-217'!I22), IF(AND('ICS-217'!F22&gt;'Radio Config'!$C$3, 'ICS-217'!F22&lt;'Radio Config'!$D$3, 'Radio Config'!$F$3="y"), ABS('ICS-217'!F22-'ICS-217'!I22), IF(AND('ICS-217'!F22&gt;'Radio Config'!$C$4, 'ICS-217'!F22&lt;'Radio Config'!$D$4, 'Radio Config'!$F$4="y"), ABS('ICS-217'!F22-'ICS-217'!I22), IF(AND('ICS-217'!F22&gt;'Radio Config'!$C$5, 'ICS-217'!F22&lt;'Radio Config'!$D$5, 'Radio Config'!$F$5="y"), ABS('ICS-217'!F22-'ICS-217'!I22), IF(AND('ICS-217'!F22&gt;'Radio Config'!$C$6, 'ICS-217'!F22&lt;'Radio Config'!$D$6, 'Radio Config'!$F$6="y"), ABS('ICS-217'!F22-'ICS-217'!I22), IF(AND('ICS-217'!F22&gt;'Radio Config'!$C$7, 'ICS-217'!F22&lt;'Radio Config'!$D$7, 'Radio Config'!$F$7="y"), ABS('ICS-217'!F22-'ICS-217'!I22), IF(AND('ICS-217'!F22&gt;'Radio Config'!$C$8, 'ICS-217'!F22&lt;'Radio Config'!$D$8, 'Radio Config'!$F$8="y"), ABS('ICS-217'!F22-'ICS-217'!I22), ""))))))))</f>
        <v>5</v>
      </c>
      <c r="E20" s="2" t="str">
        <f t="shared" si="1"/>
        <v>+DUP</v>
      </c>
      <c r="F20" s="2" t="str">
        <f>IF(B20&lt;&gt;"", 'ICS-217'!L22, "")</f>
        <v>FM</v>
      </c>
      <c r="G20" s="2" t="str">
        <f>IF(B20&lt;&gt;"", 'ICS-217'!D22&amp;'ICS-217'!E22, "")</f>
        <v>18J-7</v>
      </c>
      <c r="H20" s="2" t="str">
        <f>IF(B20="", "", IF(AND('ICS-217'!H22="",'ICS-217'!K22&lt;&gt;""), "Tone", IF(AND('ICS-217'!H22&lt;&gt;"",'ICS-217'!K22&lt;&gt;""), "T Sql", "None" )))</f>
        <v>Tone</v>
      </c>
      <c r="I20" s="2" t="str">
        <f>IF(B20&lt;&gt;"", IF('ICS-217'!K22&lt;&gt;"", 'ICS-217'!K22 &amp; " Hz", "88.5 Hz"), "")</f>
        <v>131.8 Hz</v>
      </c>
      <c r="J20" s="2" t="str">
        <f>IF(B20&lt;&gt;"", IF('ICS-217'!H22&lt;&gt;"", 'ICS-217'!H22 &amp; " Hz", IF('ICS-217'!K22&lt;&gt;"", ('ICS-217'!K22 &amp; " Hz"), "88.5 Hz")), "")</f>
        <v>131.8 Hz</v>
      </c>
      <c r="K20" s="2" t="str">
        <f t="shared" si="2"/>
        <v>23</v>
      </c>
      <c r="L20" s="2" t="str">
        <f t="shared" si="3"/>
        <v>Both N</v>
      </c>
      <c r="M20" s="2" t="str">
        <f t="shared" si="4"/>
        <v>Off</v>
      </c>
      <c r="O20" s="2" t="str">
        <f t="shared" si="5"/>
        <v>Filter 1</v>
      </c>
    </row>
    <row r="21">
      <c r="A21" s="2" t="str">
        <f>IF(B21&lt;&gt;"", 'ICS-217'!A23, "")</f>
        <v/>
      </c>
      <c r="B21" s="113">
        <f>IF(AND('ICS-217'!F23&gt;'Radio Config'!$C$2, 'ICS-217'!F23&lt;'Radio Config'!$D$2, 'Radio Config'!$F$2="y"), 'ICS-217'!F23, IF(AND('ICS-217'!F23&gt;'Radio Config'!$C$3, 'ICS-217'!F23&lt;'Radio Config'!$D$3, 'Radio Config'!$F$3="y"), 'ICS-217'!F23, IF(AND('ICS-217'!F23&gt;'Radio Config'!$C$4, 'ICS-217'!F23&lt;'Radio Config'!$D$4, 'Radio Config'!$F$4="y"), 'ICS-217'!F23, IF(AND('ICS-217'!F23&gt;'Radio Config'!$C$5, 'ICS-217'!F23&lt;'Radio Config'!$D$5, 'Radio Config'!$F$5="y"), 'ICS-217'!F23, IF(AND('ICS-217'!F23&gt;'Radio Config'!$C$6, 'ICS-217'!F23&lt;'Radio Config'!$D$6, 'Radio Config'!$F$6="y"), 'ICS-217'!F23, IF(AND('ICS-217'!F23&gt;'Radio Config'!$C$7, 'ICS-217'!F23&lt;'Radio Config'!$D$7, 'Radio Config'!$F$7="y"), 'ICS-217'!F23, IF(AND('ICS-217'!F23&gt;'Radio Config'!$C$8, 'ICS-217'!F23&lt;'Radio Config'!$D$8, 'Radio Config'!$F$8="y"), 'ICS-217'!F23, "")))))))</f>
        <v>443.15</v>
      </c>
      <c r="C21" s="114">
        <f>IF(B21&lt;&gt;"", 'ICS-217'!I23, "")</f>
        <v>448.15</v>
      </c>
      <c r="D21" s="114">
        <f>IF('ICS-217'!L23&lt;&gt;"FM","", IF(AND('ICS-217'!F23&gt;'Radio Config'!$C$2, 'ICS-217'!F23&lt;'Radio Config'!$D$2, 'Radio Config'!$F$2="y"), ABS('ICS-217'!F23-'ICS-217'!I23), IF(AND('ICS-217'!F23&gt;'Radio Config'!$C$3, 'ICS-217'!F23&lt;'Radio Config'!$D$3, 'Radio Config'!$F$3="y"), ABS('ICS-217'!F23-'ICS-217'!I23), IF(AND('ICS-217'!F23&gt;'Radio Config'!$C$4, 'ICS-217'!F23&lt;'Radio Config'!$D$4, 'Radio Config'!$F$4="y"), ABS('ICS-217'!F23-'ICS-217'!I23), IF(AND('ICS-217'!F23&gt;'Radio Config'!$C$5, 'ICS-217'!F23&lt;'Radio Config'!$D$5, 'Radio Config'!$F$5="y"), ABS('ICS-217'!F23-'ICS-217'!I23), IF(AND('ICS-217'!F23&gt;'Radio Config'!$C$6, 'ICS-217'!F23&lt;'Radio Config'!$D$6, 'Radio Config'!$F$6="y"), ABS('ICS-217'!F23-'ICS-217'!I23), IF(AND('ICS-217'!F23&gt;'Radio Config'!$C$7, 'ICS-217'!F23&lt;'Radio Config'!$D$7, 'Radio Config'!$F$7="y"), ABS('ICS-217'!F23-'ICS-217'!I23), IF(AND('ICS-217'!F23&gt;'Radio Config'!$C$8, 'ICS-217'!F23&lt;'Radio Config'!$D$8, 'Radio Config'!$F$8="y"), ABS('ICS-217'!F23-'ICS-217'!I23), ""))))))))</f>
        <v>5</v>
      </c>
      <c r="E21" s="2" t="str">
        <f t="shared" si="1"/>
        <v>+DUP</v>
      </c>
      <c r="F21" s="2" t="str">
        <f>IF(B21&lt;&gt;"", 'ICS-217'!L23, "")</f>
        <v>FM</v>
      </c>
      <c r="G21" s="2" t="str">
        <f>IF(B21&lt;&gt;"", 'ICS-217'!D23&amp;'ICS-217'!E23, "")</f>
        <v>18K-7</v>
      </c>
      <c r="H21" s="2" t="str">
        <f>IF(B21="", "", IF(AND('ICS-217'!H23="",'ICS-217'!K23&lt;&gt;""), "Tone", IF(AND('ICS-217'!H23&lt;&gt;"",'ICS-217'!K23&lt;&gt;""), "T Sql", "None" )))</f>
        <v>Tone</v>
      </c>
      <c r="I21" s="2" t="str">
        <f>IF(B21&lt;&gt;"", IF('ICS-217'!K23&lt;&gt;"", 'ICS-217'!K23 &amp; " Hz", "88.5 Hz"), "")</f>
        <v>131.8 Hz</v>
      </c>
      <c r="J21" s="2" t="str">
        <f>IF(B21&lt;&gt;"", IF('ICS-217'!H23&lt;&gt;"", 'ICS-217'!H23 &amp; " Hz", IF('ICS-217'!K23&lt;&gt;"", ('ICS-217'!K23 &amp; " Hz"), "88.5 Hz")), "")</f>
        <v>131.8 Hz</v>
      </c>
      <c r="K21" s="2" t="str">
        <f t="shared" si="2"/>
        <v>23</v>
      </c>
      <c r="L21" s="2" t="str">
        <f t="shared" si="3"/>
        <v>Both N</v>
      </c>
      <c r="M21" s="2" t="str">
        <f t="shared" si="4"/>
        <v>Off</v>
      </c>
      <c r="O21" s="2" t="str">
        <f t="shared" si="5"/>
        <v>Filter 1</v>
      </c>
    </row>
    <row r="22">
      <c r="A22" s="2" t="str">
        <f>IF(B22&lt;&gt;"", 'ICS-217'!A24, "")</f>
        <v/>
      </c>
      <c r="B22" s="113">
        <f>IF(AND('ICS-217'!F24&gt;'Radio Config'!$C$2, 'ICS-217'!F24&lt;'Radio Config'!$D$2, 'Radio Config'!$F$2="y"), 'ICS-217'!F24, IF(AND('ICS-217'!F24&gt;'Radio Config'!$C$3, 'ICS-217'!F24&lt;'Radio Config'!$D$3, 'Radio Config'!$F$3="y"), 'ICS-217'!F24, IF(AND('ICS-217'!F24&gt;'Radio Config'!$C$4, 'ICS-217'!F24&lt;'Radio Config'!$D$4, 'Radio Config'!$F$4="y"), 'ICS-217'!F24, IF(AND('ICS-217'!F24&gt;'Radio Config'!$C$5, 'ICS-217'!F24&lt;'Radio Config'!$D$5, 'Radio Config'!$F$5="y"), 'ICS-217'!F24, IF(AND('ICS-217'!F24&gt;'Radio Config'!$C$6, 'ICS-217'!F24&lt;'Radio Config'!$D$6, 'Radio Config'!$F$6="y"), 'ICS-217'!F24, IF(AND('ICS-217'!F24&gt;'Radio Config'!$C$7, 'ICS-217'!F24&lt;'Radio Config'!$D$7, 'Radio Config'!$F$7="y"), 'ICS-217'!F24, IF(AND('ICS-217'!F24&gt;'Radio Config'!$C$8, 'ICS-217'!F24&lt;'Radio Config'!$D$8, 'Radio Config'!$F$8="y"), 'ICS-217'!F24, "")))))))</f>
        <v>443.8</v>
      </c>
      <c r="C22" s="114">
        <f>IF(B22&lt;&gt;"", 'ICS-217'!I24, "")</f>
        <v>448.8</v>
      </c>
      <c r="D22" s="114">
        <f>IF('ICS-217'!L24&lt;&gt;"FM","", IF(AND('ICS-217'!F24&gt;'Radio Config'!$C$2, 'ICS-217'!F24&lt;'Radio Config'!$D$2, 'Radio Config'!$F$2="y"), ABS('ICS-217'!F24-'ICS-217'!I24), IF(AND('ICS-217'!F24&gt;'Radio Config'!$C$3, 'ICS-217'!F24&lt;'Radio Config'!$D$3, 'Radio Config'!$F$3="y"), ABS('ICS-217'!F24-'ICS-217'!I24), IF(AND('ICS-217'!F24&gt;'Radio Config'!$C$4, 'ICS-217'!F24&lt;'Radio Config'!$D$4, 'Radio Config'!$F$4="y"), ABS('ICS-217'!F24-'ICS-217'!I24), IF(AND('ICS-217'!F24&gt;'Radio Config'!$C$5, 'ICS-217'!F24&lt;'Radio Config'!$D$5, 'Radio Config'!$F$5="y"), ABS('ICS-217'!F24-'ICS-217'!I24), IF(AND('ICS-217'!F24&gt;'Radio Config'!$C$6, 'ICS-217'!F24&lt;'Radio Config'!$D$6, 'Radio Config'!$F$6="y"), ABS('ICS-217'!F24-'ICS-217'!I24), IF(AND('ICS-217'!F24&gt;'Radio Config'!$C$7, 'ICS-217'!F24&lt;'Radio Config'!$D$7, 'Radio Config'!$F$7="y"), ABS('ICS-217'!F24-'ICS-217'!I24), IF(AND('ICS-217'!F24&gt;'Radio Config'!$C$8, 'ICS-217'!F24&lt;'Radio Config'!$D$8, 'Radio Config'!$F$8="y"), ABS('ICS-217'!F24-'ICS-217'!I24), ""))))))))</f>
        <v>5</v>
      </c>
      <c r="E22" s="2" t="str">
        <f t="shared" si="1"/>
        <v>+DUP</v>
      </c>
      <c r="F22" s="2" t="str">
        <f>IF(B22&lt;&gt;"", 'ICS-217'!L24, "")</f>
        <v>FM</v>
      </c>
      <c r="G22" s="2" t="str">
        <f>IF(B22&lt;&gt;"", 'ICS-217'!D24&amp;'ICS-217'!E24, "")</f>
        <v>18L-7</v>
      </c>
      <c r="H22" s="2" t="str">
        <f>IF(B22="", "", IF(AND('ICS-217'!H24="",'ICS-217'!K24&lt;&gt;""), "Tone", IF(AND('ICS-217'!H24&lt;&gt;"",'ICS-217'!K24&lt;&gt;""), "T Sql", "None" )))</f>
        <v>Tone</v>
      </c>
      <c r="I22" s="2" t="str">
        <f>IF(B22&lt;&gt;"", IF('ICS-217'!K24&lt;&gt;"", 'ICS-217'!K24 &amp; " Hz", "88.5 Hz"), "")</f>
        <v>131.8 Hz</v>
      </c>
      <c r="J22" s="2" t="str">
        <f>IF(B22&lt;&gt;"", IF('ICS-217'!H24&lt;&gt;"", 'ICS-217'!H24 &amp; " Hz", IF('ICS-217'!K24&lt;&gt;"", ('ICS-217'!K24 &amp; " Hz"), "88.5 Hz")), "")</f>
        <v>131.8 Hz</v>
      </c>
      <c r="K22" s="2" t="str">
        <f t="shared" si="2"/>
        <v>23</v>
      </c>
      <c r="L22" s="2" t="str">
        <f t="shared" si="3"/>
        <v>Both N</v>
      </c>
      <c r="M22" s="2" t="str">
        <f t="shared" si="4"/>
        <v>Off</v>
      </c>
      <c r="O22" s="2" t="str">
        <f t="shared" si="5"/>
        <v>Filter 1</v>
      </c>
    </row>
    <row r="23">
      <c r="A23" s="2" t="str">
        <f>IF(B23&lt;&gt;"", 'ICS-217'!A25, "")</f>
        <v/>
      </c>
      <c r="B23" s="113">
        <f>IF(AND('ICS-217'!F25&gt;'Radio Config'!$C$2, 'ICS-217'!F25&lt;'Radio Config'!$D$2, 'Radio Config'!$F$2="y"), 'ICS-217'!F25, IF(AND('ICS-217'!F25&gt;'Radio Config'!$C$3, 'ICS-217'!F25&lt;'Radio Config'!$D$3, 'Radio Config'!$F$3="y"), 'ICS-217'!F25, IF(AND('ICS-217'!F25&gt;'Radio Config'!$C$4, 'ICS-217'!F25&lt;'Radio Config'!$D$4, 'Radio Config'!$F$4="y"), 'ICS-217'!F25, IF(AND('ICS-217'!F25&gt;'Radio Config'!$C$5, 'ICS-217'!F25&lt;'Radio Config'!$D$5, 'Radio Config'!$F$5="y"), 'ICS-217'!F25, IF(AND('ICS-217'!F25&gt;'Radio Config'!$C$6, 'ICS-217'!F25&lt;'Radio Config'!$D$6, 'Radio Config'!$F$6="y"), 'ICS-217'!F25, IF(AND('ICS-217'!F25&gt;'Radio Config'!$C$7, 'ICS-217'!F25&lt;'Radio Config'!$D$7, 'Radio Config'!$F$7="y"), 'ICS-217'!F25, IF(AND('ICS-217'!F25&gt;'Radio Config'!$C$8, 'ICS-217'!F25&lt;'Radio Config'!$D$8, 'Radio Config'!$F$8="y"), 'ICS-217'!F25, "")))))))</f>
        <v>444.75</v>
      </c>
      <c r="C23" s="114">
        <f>IF(B23&lt;&gt;"", 'ICS-217'!I25, "")</f>
        <v>449.75</v>
      </c>
      <c r="D23" s="114">
        <f>IF('ICS-217'!L25&lt;&gt;"FM","", IF(AND('ICS-217'!F25&gt;'Radio Config'!$C$2, 'ICS-217'!F25&lt;'Radio Config'!$D$2, 'Radio Config'!$F$2="y"), ABS('ICS-217'!F25-'ICS-217'!I25), IF(AND('ICS-217'!F25&gt;'Radio Config'!$C$3, 'ICS-217'!F25&lt;'Radio Config'!$D$3, 'Radio Config'!$F$3="y"), ABS('ICS-217'!F25-'ICS-217'!I25), IF(AND('ICS-217'!F25&gt;'Radio Config'!$C$4, 'ICS-217'!F25&lt;'Radio Config'!$D$4, 'Radio Config'!$F$4="y"), ABS('ICS-217'!F25-'ICS-217'!I25), IF(AND('ICS-217'!F25&gt;'Radio Config'!$C$5, 'ICS-217'!F25&lt;'Radio Config'!$D$5, 'Radio Config'!$F$5="y"), ABS('ICS-217'!F25-'ICS-217'!I25), IF(AND('ICS-217'!F25&gt;'Radio Config'!$C$6, 'ICS-217'!F25&lt;'Radio Config'!$D$6, 'Radio Config'!$F$6="y"), ABS('ICS-217'!F25-'ICS-217'!I25), IF(AND('ICS-217'!F25&gt;'Radio Config'!$C$7, 'ICS-217'!F25&lt;'Radio Config'!$D$7, 'Radio Config'!$F$7="y"), ABS('ICS-217'!F25-'ICS-217'!I25), IF(AND('ICS-217'!F25&gt;'Radio Config'!$C$8, 'ICS-217'!F25&lt;'Radio Config'!$D$8, 'Radio Config'!$F$8="y"), ABS('ICS-217'!F25-'ICS-217'!I25), ""))))))))</f>
        <v>5</v>
      </c>
      <c r="E23" s="2" t="str">
        <f t="shared" si="1"/>
        <v>+DUP</v>
      </c>
      <c r="F23" s="2" t="str">
        <f>IF(B23&lt;&gt;"", 'ICS-217'!L25, "")</f>
        <v>FM</v>
      </c>
      <c r="G23" s="2" t="str">
        <f>IF(B23&lt;&gt;"", 'ICS-217'!D25&amp;'ICS-217'!E25, "")</f>
        <v>18M-7</v>
      </c>
      <c r="H23" s="2" t="str">
        <f>IF(B23="", "", IF(AND('ICS-217'!H25="",'ICS-217'!K25&lt;&gt;""), "Tone", IF(AND('ICS-217'!H25&lt;&gt;"",'ICS-217'!K25&lt;&gt;""), "T Sql", "None" )))</f>
        <v>Tone</v>
      </c>
      <c r="I23" s="2" t="str">
        <f>IF(B23&lt;&gt;"", IF('ICS-217'!K25&lt;&gt;"", 'ICS-217'!K25 &amp; " Hz", "88.5 Hz"), "")</f>
        <v>131.8 Hz</v>
      </c>
      <c r="J23" s="2" t="str">
        <f>IF(B23&lt;&gt;"", IF('ICS-217'!H25&lt;&gt;"", 'ICS-217'!H25 &amp; " Hz", IF('ICS-217'!K25&lt;&gt;"", ('ICS-217'!K25 &amp; " Hz"), "88.5 Hz")), "")</f>
        <v>131.8 Hz</v>
      </c>
      <c r="K23" s="2" t="str">
        <f t="shared" si="2"/>
        <v>23</v>
      </c>
      <c r="L23" s="2" t="str">
        <f t="shared" si="3"/>
        <v>Both N</v>
      </c>
      <c r="M23" s="2" t="str">
        <f t="shared" si="4"/>
        <v>Off</v>
      </c>
      <c r="O23" s="2" t="str">
        <f t="shared" si="5"/>
        <v>Filter 1</v>
      </c>
    </row>
    <row r="24">
      <c r="A24" s="2" t="str">
        <f>IF(B24&lt;&gt;"", 'ICS-217'!A26, "")</f>
        <v/>
      </c>
      <c r="B24" s="113" t="str">
        <f>IF(AND('ICS-217'!F26&gt;'Radio Config'!$C$2, 'ICS-217'!F26&lt;'Radio Config'!$D$2, 'Radio Config'!$F$2="y"), 'ICS-217'!F26, IF(AND('ICS-217'!F26&gt;'Radio Config'!$C$3, 'ICS-217'!F26&lt;'Radio Config'!$D$3, 'Radio Config'!$F$3="y"), 'ICS-217'!F26, IF(AND('ICS-217'!F26&gt;'Radio Config'!$C$4, 'ICS-217'!F26&lt;'Radio Config'!$D$4, 'Radio Config'!$F$4="y"), 'ICS-217'!F26, IF(AND('ICS-217'!F26&gt;'Radio Config'!$C$5, 'ICS-217'!F26&lt;'Radio Config'!$D$5, 'Radio Config'!$F$5="y"), 'ICS-217'!F26, IF(AND('ICS-217'!F26&gt;'Radio Config'!$C$6, 'ICS-217'!F26&lt;'Radio Config'!$D$6, 'Radio Config'!$F$6="y"), 'ICS-217'!F26, IF(AND('ICS-217'!F26&gt;'Radio Config'!$C$7, 'ICS-217'!F26&lt;'Radio Config'!$D$7, 'Radio Config'!$F$7="y"), 'ICS-217'!F26, IF(AND('ICS-217'!F26&gt;'Radio Config'!$C$8, 'ICS-217'!F26&lt;'Radio Config'!$D$8, 'Radio Config'!$F$8="y"), 'ICS-217'!F26, "")))))))</f>
        <v/>
      </c>
      <c r="C24" s="114" t="str">
        <f>IF(B24&lt;&gt;"", 'ICS-217'!I26, "")</f>
        <v/>
      </c>
      <c r="D24" s="114" t="str">
        <f>IF('ICS-217'!L26&lt;&gt;"FM","", IF(AND('ICS-217'!F26&gt;'Radio Config'!$C$2, 'ICS-217'!F26&lt;'Radio Config'!$D$2, 'Radio Config'!$F$2="y"), ABS('ICS-217'!F26-'ICS-217'!I26), IF(AND('ICS-217'!F26&gt;'Radio Config'!$C$3, 'ICS-217'!F26&lt;'Radio Config'!$D$3, 'Radio Config'!$F$3="y"), ABS('ICS-217'!F26-'ICS-217'!I26), IF(AND('ICS-217'!F26&gt;'Radio Config'!$C$4, 'ICS-217'!F26&lt;'Radio Config'!$D$4, 'Radio Config'!$F$4="y"), ABS('ICS-217'!F26-'ICS-217'!I26), IF(AND('ICS-217'!F26&gt;'Radio Config'!$C$5, 'ICS-217'!F26&lt;'Radio Config'!$D$5, 'Radio Config'!$F$5="y"), ABS('ICS-217'!F26-'ICS-217'!I26), IF(AND('ICS-217'!F26&gt;'Radio Config'!$C$6, 'ICS-217'!F26&lt;'Radio Config'!$D$6, 'Radio Config'!$F$6="y"), ABS('ICS-217'!F26-'ICS-217'!I26), IF(AND('ICS-217'!F26&gt;'Radio Config'!$C$7, 'ICS-217'!F26&lt;'Radio Config'!$D$7, 'Radio Config'!$F$7="y"), ABS('ICS-217'!F26-'ICS-217'!I26), IF(AND('ICS-217'!F26&gt;'Radio Config'!$C$8, 'ICS-217'!F26&lt;'Radio Config'!$D$8, 'Radio Config'!$F$8="y"), ABS('ICS-217'!F26-'ICS-217'!I26), ""))))))))</f>
        <v/>
      </c>
      <c r="E24" s="2" t="str">
        <f t="shared" si="1"/>
        <v/>
      </c>
      <c r="F24" s="2" t="str">
        <f>IF(B24&lt;&gt;"", 'ICS-217'!L26, "")</f>
        <v/>
      </c>
      <c r="G24" s="2" t="str">
        <f>IF(B24&lt;&gt;"", 'ICS-217'!D26&amp;'ICS-217'!E26, "")</f>
        <v/>
      </c>
      <c r="H24" s="2" t="str">
        <f>IF(B24="", "", IF(AND('ICS-217'!H26="",'ICS-217'!K26&lt;&gt;""), "Tone", IF(AND('ICS-217'!H26&lt;&gt;"",'ICS-217'!K26&lt;&gt;""), "T Sql", "None" )))</f>
        <v/>
      </c>
      <c r="I24" s="2" t="str">
        <f>IF(B24&lt;&gt;"", IF('ICS-217'!K26&lt;&gt;"", 'ICS-217'!K26 &amp; " Hz", "88.5 Hz"), "")</f>
        <v/>
      </c>
      <c r="J24" s="2" t="str">
        <f>IF(B24&lt;&gt;"", IF('ICS-217'!H26&lt;&gt;"", 'ICS-217'!H26 &amp; " Hz", IF('ICS-217'!K26&lt;&gt;"", ('ICS-217'!K26 &amp; " Hz"), "88.5 Hz")), "")</f>
        <v/>
      </c>
      <c r="K24" s="2" t="str">
        <f t="shared" si="2"/>
        <v/>
      </c>
      <c r="L24" s="2" t="str">
        <f t="shared" si="3"/>
        <v/>
      </c>
      <c r="M24" s="2" t="str">
        <f t="shared" si="4"/>
        <v/>
      </c>
      <c r="O24" s="2" t="str">
        <f t="shared" si="5"/>
        <v/>
      </c>
    </row>
    <row r="25">
      <c r="A25" s="2" t="str">
        <f>IF(B25&lt;&gt;"", 'ICS-217'!A27, "")</f>
        <v/>
      </c>
      <c r="B25" s="113" t="str">
        <f>IF(AND('ICS-217'!F27&gt;'Radio Config'!$C$2, 'ICS-217'!F27&lt;'Radio Config'!$D$2, 'Radio Config'!$F$2="y"), 'ICS-217'!F27, IF(AND('ICS-217'!F27&gt;'Radio Config'!$C$3, 'ICS-217'!F27&lt;'Radio Config'!$D$3, 'Radio Config'!$F$3="y"), 'ICS-217'!F27, IF(AND('ICS-217'!F27&gt;'Radio Config'!$C$4, 'ICS-217'!F27&lt;'Radio Config'!$D$4, 'Radio Config'!$F$4="y"), 'ICS-217'!F27, IF(AND('ICS-217'!F27&gt;'Radio Config'!$C$5, 'ICS-217'!F27&lt;'Radio Config'!$D$5, 'Radio Config'!$F$5="y"), 'ICS-217'!F27, IF(AND('ICS-217'!F27&gt;'Radio Config'!$C$6, 'ICS-217'!F27&lt;'Radio Config'!$D$6, 'Radio Config'!$F$6="y"), 'ICS-217'!F27, IF(AND('ICS-217'!F27&gt;'Radio Config'!$C$7, 'ICS-217'!F27&lt;'Radio Config'!$D$7, 'Radio Config'!$F$7="y"), 'ICS-217'!F27, IF(AND('ICS-217'!F27&gt;'Radio Config'!$C$8, 'ICS-217'!F27&lt;'Radio Config'!$D$8, 'Radio Config'!$F$8="y"), 'ICS-217'!F27, "")))))))</f>
        <v/>
      </c>
      <c r="C25" s="114" t="str">
        <f>IF(B25&lt;&gt;"", 'ICS-217'!I27, "")</f>
        <v/>
      </c>
      <c r="D25" s="114" t="str">
        <f>IF('ICS-217'!L27&lt;&gt;"FM","", IF(AND('ICS-217'!F27&gt;'Radio Config'!$C$2, 'ICS-217'!F27&lt;'Radio Config'!$D$2, 'Radio Config'!$F$2="y"), ABS('ICS-217'!F27-'ICS-217'!I27), IF(AND('ICS-217'!F27&gt;'Radio Config'!$C$3, 'ICS-217'!F27&lt;'Radio Config'!$D$3, 'Radio Config'!$F$3="y"), ABS('ICS-217'!F27-'ICS-217'!I27), IF(AND('ICS-217'!F27&gt;'Radio Config'!$C$4, 'ICS-217'!F27&lt;'Radio Config'!$D$4, 'Radio Config'!$F$4="y"), ABS('ICS-217'!F27-'ICS-217'!I27), IF(AND('ICS-217'!F27&gt;'Radio Config'!$C$5, 'ICS-217'!F27&lt;'Radio Config'!$D$5, 'Radio Config'!$F$5="y"), ABS('ICS-217'!F27-'ICS-217'!I27), IF(AND('ICS-217'!F27&gt;'Radio Config'!$C$6, 'ICS-217'!F27&lt;'Radio Config'!$D$6, 'Radio Config'!$F$6="y"), ABS('ICS-217'!F27-'ICS-217'!I27), IF(AND('ICS-217'!F27&gt;'Radio Config'!$C$7, 'ICS-217'!F27&lt;'Radio Config'!$D$7, 'Radio Config'!$F$7="y"), ABS('ICS-217'!F27-'ICS-217'!I27), IF(AND('ICS-217'!F27&gt;'Radio Config'!$C$8, 'ICS-217'!F27&lt;'Radio Config'!$D$8, 'Radio Config'!$F$8="y"), ABS('ICS-217'!F27-'ICS-217'!I27), ""))))))))</f>
        <v/>
      </c>
      <c r="E25" s="2" t="str">
        <f t="shared" si="1"/>
        <v/>
      </c>
      <c r="F25" s="2" t="str">
        <f>IF(B25&lt;&gt;"", 'ICS-217'!L27, "")</f>
        <v/>
      </c>
      <c r="G25" s="2" t="str">
        <f>IF(B25&lt;&gt;"", 'ICS-217'!D27&amp;'ICS-217'!E27, "")</f>
        <v/>
      </c>
      <c r="H25" s="2" t="str">
        <f>IF(B25="", "", IF(AND('ICS-217'!H27="",'ICS-217'!K27&lt;&gt;""), "Tone", IF(AND('ICS-217'!H27&lt;&gt;"",'ICS-217'!K27&lt;&gt;""), "T Sql", "None" )))</f>
        <v/>
      </c>
      <c r="I25" s="2" t="str">
        <f>IF(B25&lt;&gt;"", IF('ICS-217'!K27&lt;&gt;"", 'ICS-217'!K27 &amp; " Hz", "88.5 Hz"), "")</f>
        <v/>
      </c>
      <c r="J25" s="2" t="str">
        <f>IF(B25&lt;&gt;"", IF('ICS-217'!H27&lt;&gt;"", 'ICS-217'!H27 &amp; " Hz", IF('ICS-217'!K27&lt;&gt;"", ('ICS-217'!K27 &amp; " Hz"), "88.5 Hz")), "")</f>
        <v/>
      </c>
      <c r="K25" s="2" t="str">
        <f t="shared" si="2"/>
        <v/>
      </c>
      <c r="L25" s="2" t="str">
        <f t="shared" si="3"/>
        <v/>
      </c>
      <c r="M25" s="2" t="str">
        <f t="shared" si="4"/>
        <v/>
      </c>
      <c r="O25" s="2" t="str">
        <f t="shared" si="5"/>
        <v/>
      </c>
    </row>
    <row r="26">
      <c r="A26" s="2" t="str">
        <f>IF(B26&lt;&gt;"", 'ICS-217'!A28, "")</f>
        <v/>
      </c>
      <c r="B26" s="113">
        <f>IF(AND('ICS-217'!F28&gt;'Radio Config'!$C$2, 'ICS-217'!F28&lt;'Radio Config'!$D$2, 'Radio Config'!$F$2="y"), 'ICS-217'!F28, IF(AND('ICS-217'!F28&gt;'Radio Config'!$C$3, 'ICS-217'!F28&lt;'Radio Config'!$D$3, 'Radio Config'!$F$3="y"), 'ICS-217'!F28, IF(AND('ICS-217'!F28&gt;'Radio Config'!$C$4, 'ICS-217'!F28&lt;'Radio Config'!$D$4, 'Radio Config'!$F$4="y"), 'ICS-217'!F28, IF(AND('ICS-217'!F28&gt;'Radio Config'!$C$5, 'ICS-217'!F28&lt;'Radio Config'!$D$5, 'Radio Config'!$F$5="y"), 'ICS-217'!F28, IF(AND('ICS-217'!F28&gt;'Radio Config'!$C$6, 'ICS-217'!F28&lt;'Radio Config'!$D$6, 'Radio Config'!$F$6="y"), 'ICS-217'!F28, IF(AND('ICS-217'!F28&gt;'Radio Config'!$C$7, 'ICS-217'!F28&lt;'Radio Config'!$D$7, 'Radio Config'!$F$7="y"), 'ICS-217'!F28, IF(AND('ICS-217'!F28&gt;'Radio Config'!$C$8, 'ICS-217'!F28&lt;'Radio Config'!$D$8, 'Radio Config'!$F$8="y"), 'ICS-217'!F28, "")))))))</f>
        <v>442.1625</v>
      </c>
      <c r="C26" s="114">
        <f>IF(B26&lt;&gt;"", 'ICS-217'!I28, "")</f>
        <v>447.1625</v>
      </c>
      <c r="D26" s="114">
        <f>IF('ICS-217'!L28&lt;&gt;"FM","", IF(AND('ICS-217'!F28&gt;'Radio Config'!$C$2, 'ICS-217'!F28&lt;'Radio Config'!$D$2, 'Radio Config'!$F$2="y"), ABS('ICS-217'!F28-'ICS-217'!I28), IF(AND('ICS-217'!F28&gt;'Radio Config'!$C$3, 'ICS-217'!F28&lt;'Radio Config'!$D$3, 'Radio Config'!$F$3="y"), ABS('ICS-217'!F28-'ICS-217'!I28), IF(AND('ICS-217'!F28&gt;'Radio Config'!$C$4, 'ICS-217'!F28&lt;'Radio Config'!$D$4, 'Radio Config'!$F$4="y"), ABS('ICS-217'!F28-'ICS-217'!I28), IF(AND('ICS-217'!F28&gt;'Radio Config'!$C$5, 'ICS-217'!F28&lt;'Radio Config'!$D$5, 'Radio Config'!$F$5="y"), ABS('ICS-217'!F28-'ICS-217'!I28), IF(AND('ICS-217'!F28&gt;'Radio Config'!$C$6, 'ICS-217'!F28&lt;'Radio Config'!$D$6, 'Radio Config'!$F$6="y"), ABS('ICS-217'!F28-'ICS-217'!I28), IF(AND('ICS-217'!F28&gt;'Radio Config'!$C$7, 'ICS-217'!F28&lt;'Radio Config'!$D$7, 'Radio Config'!$F$7="y"), ABS('ICS-217'!F28-'ICS-217'!I28), IF(AND('ICS-217'!F28&gt;'Radio Config'!$C$8, 'ICS-217'!F28&lt;'Radio Config'!$D$8, 'Radio Config'!$F$8="y"), ABS('ICS-217'!F28-'ICS-217'!I28), ""))))))))</f>
        <v>5</v>
      </c>
      <c r="E26" s="2" t="str">
        <f t="shared" si="1"/>
        <v>+DUP</v>
      </c>
      <c r="F26" s="2" t="str">
        <f>IF(B26&lt;&gt;"", 'ICS-217'!L28, "")</f>
        <v>FM</v>
      </c>
      <c r="G26" s="2" t="str">
        <f>IF(B26&lt;&gt;"", 'ICS-217'!D28&amp;'ICS-217'!E28, "")</f>
        <v>18P-7</v>
      </c>
      <c r="H26" s="2" t="str">
        <f>IF(B26="", "", IF(AND('ICS-217'!H28="",'ICS-217'!K28&lt;&gt;""), "Tone", IF(AND('ICS-217'!H28&lt;&gt;"",'ICS-217'!K28&lt;&gt;""), "T Sql", "None" )))</f>
        <v>Tone</v>
      </c>
      <c r="I26" s="2" t="str">
        <f>IF(B26&lt;&gt;"", IF('ICS-217'!K28&lt;&gt;"", 'ICS-217'!K28 &amp; " Hz", "88.5 Hz"), "")</f>
        <v>141.3 Hz</v>
      </c>
      <c r="J26" s="2" t="str">
        <f>IF(B26&lt;&gt;"", IF('ICS-217'!H28&lt;&gt;"", 'ICS-217'!H28 &amp; " Hz", IF('ICS-217'!K28&lt;&gt;"", ('ICS-217'!K28 &amp; " Hz"), "88.5 Hz")), "")</f>
        <v>141.3 Hz</v>
      </c>
      <c r="K26" s="2" t="str">
        <f t="shared" si="2"/>
        <v>23</v>
      </c>
      <c r="L26" s="2" t="str">
        <f t="shared" si="3"/>
        <v>Both N</v>
      </c>
      <c r="M26" s="2" t="str">
        <f t="shared" si="4"/>
        <v>Off</v>
      </c>
      <c r="O26" s="2" t="str">
        <f t="shared" si="5"/>
        <v>Filter 1</v>
      </c>
    </row>
    <row r="27">
      <c r="A27" s="2" t="str">
        <f>IF(B27&lt;&gt;"", 'ICS-217'!A29, "")</f>
        <v/>
      </c>
      <c r="B27" s="113" t="str">
        <f>IF(AND('ICS-217'!F29&gt;'Radio Config'!$C$2, 'ICS-217'!F29&lt;'Radio Config'!$D$2, 'Radio Config'!$F$2="y"), 'ICS-217'!F29, IF(AND('ICS-217'!F29&gt;'Radio Config'!$C$3, 'ICS-217'!F29&lt;'Radio Config'!$D$3, 'Radio Config'!$F$3="y"), 'ICS-217'!F29, IF(AND('ICS-217'!F29&gt;'Radio Config'!$C$4, 'ICS-217'!F29&lt;'Radio Config'!$D$4, 'Radio Config'!$F$4="y"), 'ICS-217'!F29, IF(AND('ICS-217'!F29&gt;'Radio Config'!$C$5, 'ICS-217'!F29&lt;'Radio Config'!$D$5, 'Radio Config'!$F$5="y"), 'ICS-217'!F29, IF(AND('ICS-217'!F29&gt;'Radio Config'!$C$6, 'ICS-217'!F29&lt;'Radio Config'!$D$6, 'Radio Config'!$F$6="y"), 'ICS-217'!F29, IF(AND('ICS-217'!F29&gt;'Radio Config'!$C$7, 'ICS-217'!F29&lt;'Radio Config'!$D$7, 'Radio Config'!$F$7="y"), 'ICS-217'!F29, IF(AND('ICS-217'!F29&gt;'Radio Config'!$C$8, 'ICS-217'!F29&lt;'Radio Config'!$D$8, 'Radio Config'!$F$8="y"), 'ICS-217'!F29, "")))))))</f>
        <v/>
      </c>
      <c r="C27" s="114" t="str">
        <f>IF(B27&lt;&gt;"", 'ICS-217'!I29, "")</f>
        <v/>
      </c>
      <c r="D27" s="114" t="str">
        <f>IF('ICS-217'!L29&lt;&gt;"FM","", IF(AND('ICS-217'!F29&gt;'Radio Config'!$C$2, 'ICS-217'!F29&lt;'Radio Config'!$D$2, 'Radio Config'!$F$2="y"), ABS('ICS-217'!F29-'ICS-217'!I29), IF(AND('ICS-217'!F29&gt;'Radio Config'!$C$3, 'ICS-217'!F29&lt;'Radio Config'!$D$3, 'Radio Config'!$F$3="y"), ABS('ICS-217'!F29-'ICS-217'!I29), IF(AND('ICS-217'!F29&gt;'Radio Config'!$C$4, 'ICS-217'!F29&lt;'Radio Config'!$D$4, 'Radio Config'!$F$4="y"), ABS('ICS-217'!F29-'ICS-217'!I29), IF(AND('ICS-217'!F29&gt;'Radio Config'!$C$5, 'ICS-217'!F29&lt;'Radio Config'!$D$5, 'Radio Config'!$F$5="y"), ABS('ICS-217'!F29-'ICS-217'!I29), IF(AND('ICS-217'!F29&gt;'Radio Config'!$C$6, 'ICS-217'!F29&lt;'Radio Config'!$D$6, 'Radio Config'!$F$6="y"), ABS('ICS-217'!F29-'ICS-217'!I29), IF(AND('ICS-217'!F29&gt;'Radio Config'!$C$7, 'ICS-217'!F29&lt;'Radio Config'!$D$7, 'Radio Config'!$F$7="y"), ABS('ICS-217'!F29-'ICS-217'!I29), IF(AND('ICS-217'!F29&gt;'Radio Config'!$C$8, 'ICS-217'!F29&lt;'Radio Config'!$D$8, 'Radio Config'!$F$8="y"), ABS('ICS-217'!F29-'ICS-217'!I29), ""))))))))</f>
        <v/>
      </c>
      <c r="E27" s="2" t="str">
        <f t="shared" si="1"/>
        <v/>
      </c>
      <c r="F27" s="2" t="str">
        <f>IF(B27&lt;&gt;"", 'ICS-217'!L29, "")</f>
        <v/>
      </c>
      <c r="G27" s="2" t="str">
        <f>IF(B27&lt;&gt;"", 'ICS-217'!D29&amp;'ICS-217'!E29, "")</f>
        <v/>
      </c>
      <c r="H27" s="2" t="str">
        <f>IF(B27="", "", IF(AND('ICS-217'!H29="",'ICS-217'!K29&lt;&gt;""), "Tone", IF(AND('ICS-217'!H29&lt;&gt;"",'ICS-217'!K29&lt;&gt;""), "T Sql", "None" )))</f>
        <v/>
      </c>
      <c r="I27" s="2" t="str">
        <f>IF(B27&lt;&gt;"", IF('ICS-217'!K29&lt;&gt;"", 'ICS-217'!K29 &amp; " Hz", "88.5 Hz"), "")</f>
        <v/>
      </c>
      <c r="J27" s="2" t="str">
        <f>IF(B27&lt;&gt;"", IF('ICS-217'!H29&lt;&gt;"", 'ICS-217'!H29 &amp; " Hz", IF('ICS-217'!K29&lt;&gt;"", ('ICS-217'!K29 &amp; " Hz"), "88.5 Hz")), "")</f>
        <v/>
      </c>
      <c r="K27" s="2" t="str">
        <f t="shared" si="2"/>
        <v/>
      </c>
      <c r="L27" s="2" t="str">
        <f t="shared" si="3"/>
        <v/>
      </c>
      <c r="M27" s="2" t="str">
        <f t="shared" si="4"/>
        <v/>
      </c>
      <c r="O27" s="2" t="str">
        <f t="shared" si="5"/>
        <v/>
      </c>
    </row>
    <row r="28">
      <c r="A28" s="2" t="str">
        <f>IF(B28&lt;&gt;"", 'ICS-217'!A30, "")</f>
        <v/>
      </c>
      <c r="B28" s="113" t="str">
        <f>IF(AND('ICS-217'!F30&gt;'Radio Config'!$C$2, 'ICS-217'!F30&lt;'Radio Config'!$D$2, 'Radio Config'!$F$2="y"), 'ICS-217'!F30, IF(AND('ICS-217'!F30&gt;'Radio Config'!$C$3, 'ICS-217'!F30&lt;'Radio Config'!$D$3, 'Radio Config'!$F$3="y"), 'ICS-217'!F30, IF(AND('ICS-217'!F30&gt;'Radio Config'!$C$4, 'ICS-217'!F30&lt;'Radio Config'!$D$4, 'Radio Config'!$F$4="y"), 'ICS-217'!F30, IF(AND('ICS-217'!F30&gt;'Radio Config'!$C$5, 'ICS-217'!F30&lt;'Radio Config'!$D$5, 'Radio Config'!$F$5="y"), 'ICS-217'!F30, IF(AND('ICS-217'!F30&gt;'Radio Config'!$C$6, 'ICS-217'!F30&lt;'Radio Config'!$D$6, 'Radio Config'!$F$6="y"), 'ICS-217'!F30, IF(AND('ICS-217'!F30&gt;'Radio Config'!$C$7, 'ICS-217'!F30&lt;'Radio Config'!$D$7, 'Radio Config'!$F$7="y"), 'ICS-217'!F30, IF(AND('ICS-217'!F30&gt;'Radio Config'!$C$8, 'ICS-217'!F30&lt;'Radio Config'!$D$8, 'Radio Config'!$F$8="y"), 'ICS-217'!F30, "")))))))</f>
        <v/>
      </c>
      <c r="C28" s="114" t="str">
        <f>IF(B28&lt;&gt;"", 'ICS-217'!I30, "")</f>
        <v/>
      </c>
      <c r="D28" s="114" t="str">
        <f>IF('ICS-217'!L30&lt;&gt;"FM","", IF(AND('ICS-217'!F30&gt;'Radio Config'!$C$2, 'ICS-217'!F30&lt;'Radio Config'!$D$2, 'Radio Config'!$F$2="y"), ABS('ICS-217'!F30-'ICS-217'!I30), IF(AND('ICS-217'!F30&gt;'Radio Config'!$C$3, 'ICS-217'!F30&lt;'Radio Config'!$D$3, 'Radio Config'!$F$3="y"), ABS('ICS-217'!F30-'ICS-217'!I30), IF(AND('ICS-217'!F30&gt;'Radio Config'!$C$4, 'ICS-217'!F30&lt;'Radio Config'!$D$4, 'Radio Config'!$F$4="y"), ABS('ICS-217'!F30-'ICS-217'!I30), IF(AND('ICS-217'!F30&gt;'Radio Config'!$C$5, 'ICS-217'!F30&lt;'Radio Config'!$D$5, 'Radio Config'!$F$5="y"), ABS('ICS-217'!F30-'ICS-217'!I30), IF(AND('ICS-217'!F30&gt;'Radio Config'!$C$6, 'ICS-217'!F30&lt;'Radio Config'!$D$6, 'Radio Config'!$F$6="y"), ABS('ICS-217'!F30-'ICS-217'!I30), IF(AND('ICS-217'!F30&gt;'Radio Config'!$C$7, 'ICS-217'!F30&lt;'Radio Config'!$D$7, 'Radio Config'!$F$7="y"), ABS('ICS-217'!F30-'ICS-217'!I30), IF(AND('ICS-217'!F30&gt;'Radio Config'!$C$8, 'ICS-217'!F30&lt;'Radio Config'!$D$8, 'Radio Config'!$F$8="y"), ABS('ICS-217'!F30-'ICS-217'!I30), ""))))))))</f>
        <v/>
      </c>
      <c r="E28" s="2" t="str">
        <f t="shared" si="1"/>
        <v/>
      </c>
      <c r="F28" s="2" t="str">
        <f>IF(B28&lt;&gt;"", 'ICS-217'!L30, "")</f>
        <v/>
      </c>
      <c r="G28" s="2" t="str">
        <f>IF(B28&lt;&gt;"", 'ICS-217'!D30&amp;'ICS-217'!E30, "")</f>
        <v/>
      </c>
      <c r="H28" s="2" t="str">
        <f>IF(B28="", "", IF(AND('ICS-217'!H30="",'ICS-217'!K30&lt;&gt;""), "Tone", IF(AND('ICS-217'!H30&lt;&gt;"",'ICS-217'!K30&lt;&gt;""), "T Sql", "None" )))</f>
        <v/>
      </c>
      <c r="I28" s="2" t="str">
        <f>IF(B28&lt;&gt;"", IF('ICS-217'!K30&lt;&gt;"", 'ICS-217'!K30 &amp; " Hz", "88.5 Hz"), "")</f>
        <v/>
      </c>
      <c r="J28" s="2" t="str">
        <f>IF(B28&lt;&gt;"", IF('ICS-217'!H30&lt;&gt;"", 'ICS-217'!H30 &amp; " Hz", IF('ICS-217'!K30&lt;&gt;"", ('ICS-217'!K30 &amp; " Hz"), "88.5 Hz")), "")</f>
        <v/>
      </c>
      <c r="K28" s="2" t="str">
        <f t="shared" si="2"/>
        <v/>
      </c>
      <c r="L28" s="2" t="str">
        <f t="shared" si="3"/>
        <v/>
      </c>
      <c r="M28" s="2" t="str">
        <f t="shared" si="4"/>
        <v/>
      </c>
      <c r="O28" s="2" t="str">
        <f t="shared" si="5"/>
        <v/>
      </c>
    </row>
    <row r="29">
      <c r="A29" s="2" t="str">
        <f>IF(B29&lt;&gt;"", 'ICS-217'!A31, "")</f>
        <v/>
      </c>
      <c r="B29" s="113" t="str">
        <f>IF(AND('ICS-217'!F31&gt;'Radio Config'!$C$2, 'ICS-217'!F31&lt;'Radio Config'!$D$2, 'Radio Config'!$F$2="y"), 'ICS-217'!F31, IF(AND('ICS-217'!F31&gt;'Radio Config'!$C$3, 'ICS-217'!F31&lt;'Radio Config'!$D$3, 'Radio Config'!$F$3="y"), 'ICS-217'!F31, IF(AND('ICS-217'!F31&gt;'Radio Config'!$C$4, 'ICS-217'!F31&lt;'Radio Config'!$D$4, 'Radio Config'!$F$4="y"), 'ICS-217'!F31, IF(AND('ICS-217'!F31&gt;'Radio Config'!$C$5, 'ICS-217'!F31&lt;'Radio Config'!$D$5, 'Radio Config'!$F$5="y"), 'ICS-217'!F31, IF(AND('ICS-217'!F31&gt;'Radio Config'!$C$6, 'ICS-217'!F31&lt;'Radio Config'!$D$6, 'Radio Config'!$F$6="y"), 'ICS-217'!F31, IF(AND('ICS-217'!F31&gt;'Radio Config'!$C$7, 'ICS-217'!F31&lt;'Radio Config'!$D$7, 'Radio Config'!$F$7="y"), 'ICS-217'!F31, IF(AND('ICS-217'!F31&gt;'Radio Config'!$C$8, 'ICS-217'!F31&lt;'Radio Config'!$D$8, 'Radio Config'!$F$8="y"), 'ICS-217'!F31, "")))))))</f>
        <v/>
      </c>
      <c r="C29" s="114" t="str">
        <f>IF(B29&lt;&gt;"", 'ICS-217'!I31, "")</f>
        <v/>
      </c>
      <c r="D29" s="114" t="str">
        <f>IF('ICS-217'!L31&lt;&gt;"FM","", IF(AND('ICS-217'!F31&gt;'Radio Config'!$C$2, 'ICS-217'!F31&lt;'Radio Config'!$D$2, 'Radio Config'!$F$2="y"), ABS('ICS-217'!F31-'ICS-217'!I31), IF(AND('ICS-217'!F31&gt;'Radio Config'!$C$3, 'ICS-217'!F31&lt;'Radio Config'!$D$3, 'Radio Config'!$F$3="y"), ABS('ICS-217'!F31-'ICS-217'!I31), IF(AND('ICS-217'!F31&gt;'Radio Config'!$C$4, 'ICS-217'!F31&lt;'Radio Config'!$D$4, 'Radio Config'!$F$4="y"), ABS('ICS-217'!F31-'ICS-217'!I31), IF(AND('ICS-217'!F31&gt;'Radio Config'!$C$5, 'ICS-217'!F31&lt;'Radio Config'!$D$5, 'Radio Config'!$F$5="y"), ABS('ICS-217'!F31-'ICS-217'!I31), IF(AND('ICS-217'!F31&gt;'Radio Config'!$C$6, 'ICS-217'!F31&lt;'Radio Config'!$D$6, 'Radio Config'!$F$6="y"), ABS('ICS-217'!F31-'ICS-217'!I31), IF(AND('ICS-217'!F31&gt;'Radio Config'!$C$7, 'ICS-217'!F31&lt;'Radio Config'!$D$7, 'Radio Config'!$F$7="y"), ABS('ICS-217'!F31-'ICS-217'!I31), IF(AND('ICS-217'!F31&gt;'Radio Config'!$C$8, 'ICS-217'!F31&lt;'Radio Config'!$D$8, 'Radio Config'!$F$8="y"), ABS('ICS-217'!F31-'ICS-217'!I31), ""))))))))</f>
        <v/>
      </c>
      <c r="E29" s="2" t="str">
        <f t="shared" si="1"/>
        <v/>
      </c>
      <c r="F29" s="2" t="str">
        <f>IF(B29&lt;&gt;"", 'ICS-217'!L31, "")</f>
        <v/>
      </c>
      <c r="G29" s="2" t="str">
        <f>IF(B29&lt;&gt;"", 'ICS-217'!D31&amp;'ICS-217'!E31, "")</f>
        <v/>
      </c>
      <c r="H29" s="2" t="str">
        <f>IF(B29="", "", IF(AND('ICS-217'!H31="",'ICS-217'!K31&lt;&gt;""), "Tone", IF(AND('ICS-217'!H31&lt;&gt;"",'ICS-217'!K31&lt;&gt;""), "T Sql", "None" )))</f>
        <v/>
      </c>
      <c r="I29" s="2" t="str">
        <f>IF(B29&lt;&gt;"", IF('ICS-217'!K31&lt;&gt;"", 'ICS-217'!K31 &amp; " Hz", "88.5 Hz"), "")</f>
        <v/>
      </c>
      <c r="J29" s="2" t="str">
        <f>IF(B29&lt;&gt;"", IF('ICS-217'!H31&lt;&gt;"", 'ICS-217'!H31 &amp; " Hz", IF('ICS-217'!K31&lt;&gt;"", ('ICS-217'!K31 &amp; " Hz"), "88.5 Hz")), "")</f>
        <v/>
      </c>
      <c r="K29" s="2" t="str">
        <f t="shared" si="2"/>
        <v/>
      </c>
      <c r="L29" s="2" t="str">
        <f t="shared" si="3"/>
        <v/>
      </c>
      <c r="M29" s="2" t="str">
        <f t="shared" si="4"/>
        <v/>
      </c>
      <c r="O29" s="2" t="str">
        <f t="shared" si="5"/>
        <v/>
      </c>
    </row>
    <row r="30">
      <c r="A30" s="2" t="str">
        <f>IF(B30&lt;&gt;"", 'ICS-217'!A32, "")</f>
        <v/>
      </c>
      <c r="B30" s="113" t="str">
        <f>IF(AND('ICS-217'!F32&gt;'Radio Config'!$C$2, 'ICS-217'!F32&lt;'Radio Config'!$D$2, 'Radio Config'!$F$2="y"), 'ICS-217'!F32, IF(AND('ICS-217'!F32&gt;'Radio Config'!$C$3, 'ICS-217'!F32&lt;'Radio Config'!$D$3, 'Radio Config'!$F$3="y"), 'ICS-217'!F32, IF(AND('ICS-217'!F32&gt;'Radio Config'!$C$4, 'ICS-217'!F32&lt;'Radio Config'!$D$4, 'Radio Config'!$F$4="y"), 'ICS-217'!F32, IF(AND('ICS-217'!F32&gt;'Radio Config'!$C$5, 'ICS-217'!F32&lt;'Radio Config'!$D$5, 'Radio Config'!$F$5="y"), 'ICS-217'!F32, IF(AND('ICS-217'!F32&gt;'Radio Config'!$C$6, 'ICS-217'!F32&lt;'Radio Config'!$D$6, 'Radio Config'!$F$6="y"), 'ICS-217'!F32, IF(AND('ICS-217'!F32&gt;'Radio Config'!$C$7, 'ICS-217'!F32&lt;'Radio Config'!$D$7, 'Radio Config'!$F$7="y"), 'ICS-217'!F32, IF(AND('ICS-217'!F32&gt;'Radio Config'!$C$8, 'ICS-217'!F32&lt;'Radio Config'!$D$8, 'Radio Config'!$F$8="y"), 'ICS-217'!F32, "")))))))</f>
        <v/>
      </c>
      <c r="C30" s="114" t="str">
        <f>IF(B30&lt;&gt;"", 'ICS-217'!I32, "")</f>
        <v/>
      </c>
      <c r="D30" s="114" t="str">
        <f>IF('ICS-217'!L32&lt;&gt;"FM","", IF(AND('ICS-217'!F32&gt;'Radio Config'!$C$2, 'ICS-217'!F32&lt;'Radio Config'!$D$2, 'Radio Config'!$F$2="y"), ABS('ICS-217'!F32-'ICS-217'!I32), IF(AND('ICS-217'!F32&gt;'Radio Config'!$C$3, 'ICS-217'!F32&lt;'Radio Config'!$D$3, 'Radio Config'!$F$3="y"), ABS('ICS-217'!F32-'ICS-217'!I32), IF(AND('ICS-217'!F32&gt;'Radio Config'!$C$4, 'ICS-217'!F32&lt;'Radio Config'!$D$4, 'Radio Config'!$F$4="y"), ABS('ICS-217'!F32-'ICS-217'!I32), IF(AND('ICS-217'!F32&gt;'Radio Config'!$C$5, 'ICS-217'!F32&lt;'Radio Config'!$D$5, 'Radio Config'!$F$5="y"), ABS('ICS-217'!F32-'ICS-217'!I32), IF(AND('ICS-217'!F32&gt;'Radio Config'!$C$6, 'ICS-217'!F32&lt;'Radio Config'!$D$6, 'Radio Config'!$F$6="y"), ABS('ICS-217'!F32-'ICS-217'!I32), IF(AND('ICS-217'!F32&gt;'Radio Config'!$C$7, 'ICS-217'!F32&lt;'Radio Config'!$D$7, 'Radio Config'!$F$7="y"), ABS('ICS-217'!F32-'ICS-217'!I32), IF(AND('ICS-217'!F32&gt;'Radio Config'!$C$8, 'ICS-217'!F32&lt;'Radio Config'!$D$8, 'Radio Config'!$F$8="y"), ABS('ICS-217'!F32-'ICS-217'!I32), ""))))))))</f>
        <v/>
      </c>
      <c r="E30" s="2" t="str">
        <f t="shared" si="1"/>
        <v/>
      </c>
      <c r="F30" s="2" t="str">
        <f>IF(B30&lt;&gt;"", 'ICS-217'!L32, "")</f>
        <v/>
      </c>
      <c r="G30" s="2" t="str">
        <f>IF(B30&lt;&gt;"", 'ICS-217'!D32&amp;'ICS-217'!E32, "")</f>
        <v/>
      </c>
      <c r="H30" s="2" t="str">
        <f>IF(B30="", "", IF(AND('ICS-217'!H32="",'ICS-217'!K32&lt;&gt;""), "Tone", IF(AND('ICS-217'!H32&lt;&gt;"",'ICS-217'!K32&lt;&gt;""), "T Sql", "None" )))</f>
        <v/>
      </c>
      <c r="I30" s="2" t="str">
        <f>IF(B30&lt;&gt;"", IF('ICS-217'!K32&lt;&gt;"", 'ICS-217'!K32 &amp; " Hz", "88.5 Hz"), "")</f>
        <v/>
      </c>
      <c r="J30" s="2" t="str">
        <f>IF(B30&lt;&gt;"", IF('ICS-217'!H32&lt;&gt;"", 'ICS-217'!H32 &amp; " Hz", IF('ICS-217'!K32&lt;&gt;"", ('ICS-217'!K32 &amp; " Hz"), "88.5 Hz")), "")</f>
        <v/>
      </c>
      <c r="K30" s="2" t="str">
        <f t="shared" si="2"/>
        <v/>
      </c>
      <c r="L30" s="2" t="str">
        <f t="shared" si="3"/>
        <v/>
      </c>
      <c r="M30" s="2" t="str">
        <f t="shared" si="4"/>
        <v/>
      </c>
      <c r="O30" s="2" t="str">
        <f t="shared" si="5"/>
        <v/>
      </c>
    </row>
    <row r="31">
      <c r="A31" s="2" t="str">
        <f>IF(B31&lt;&gt;"", 'ICS-217'!A33, "")</f>
        <v/>
      </c>
      <c r="B31" s="113">
        <f>IF(AND('ICS-217'!F33&gt;'Radio Config'!$C$2, 'ICS-217'!F33&lt;'Radio Config'!$D$2, 'Radio Config'!$F$2="y"), 'ICS-217'!F33, IF(AND('ICS-217'!F33&gt;'Radio Config'!$C$3, 'ICS-217'!F33&lt;'Radio Config'!$D$3, 'Radio Config'!$F$3="y"), 'ICS-217'!F33, IF(AND('ICS-217'!F33&gt;'Radio Config'!$C$4, 'ICS-217'!F33&lt;'Radio Config'!$D$4, 'Radio Config'!$F$4="y"), 'ICS-217'!F33, IF(AND('ICS-217'!F33&gt;'Radio Config'!$C$5, 'ICS-217'!F33&lt;'Radio Config'!$D$5, 'Radio Config'!$F$5="y"), 'ICS-217'!F33, IF(AND('ICS-217'!F33&gt;'Radio Config'!$C$6, 'ICS-217'!F33&lt;'Radio Config'!$D$6, 'Radio Config'!$F$6="y"), 'ICS-217'!F33, IF(AND('ICS-217'!F33&gt;'Radio Config'!$C$7, 'ICS-217'!F33&lt;'Radio Config'!$D$7, 'Radio Config'!$F$7="y"), 'ICS-217'!F33, IF(AND('ICS-217'!F33&gt;'Radio Config'!$C$8, 'ICS-217'!F33&lt;'Radio Config'!$D$8, 'Radio Config'!$F$8="y"), 'ICS-217'!F33, "")))))))</f>
        <v>442.0875</v>
      </c>
      <c r="C31" s="114">
        <f>IF(B31&lt;&gt;"", 'ICS-217'!I33, "")</f>
        <v>447.0875</v>
      </c>
      <c r="D31" s="114" t="str">
        <f>IF('ICS-217'!L33&lt;&gt;"FM","", IF(AND('ICS-217'!F33&gt;'Radio Config'!$C$2, 'ICS-217'!F33&lt;'Radio Config'!$D$2, 'Radio Config'!$F$2="y"), ABS('ICS-217'!F33-'ICS-217'!I33), IF(AND('ICS-217'!F33&gt;'Radio Config'!$C$3, 'ICS-217'!F33&lt;'Radio Config'!$D$3, 'Radio Config'!$F$3="y"), ABS('ICS-217'!F33-'ICS-217'!I33), IF(AND('ICS-217'!F33&gt;'Radio Config'!$C$4, 'ICS-217'!F33&lt;'Radio Config'!$D$4, 'Radio Config'!$F$4="y"), ABS('ICS-217'!F33-'ICS-217'!I33), IF(AND('ICS-217'!F33&gt;'Radio Config'!$C$5, 'ICS-217'!F33&lt;'Radio Config'!$D$5, 'Radio Config'!$F$5="y"), ABS('ICS-217'!F33-'ICS-217'!I33), IF(AND('ICS-217'!F33&gt;'Radio Config'!$C$6, 'ICS-217'!F33&lt;'Radio Config'!$D$6, 'Radio Config'!$F$6="y"), ABS('ICS-217'!F33-'ICS-217'!I33), IF(AND('ICS-217'!F33&gt;'Radio Config'!$C$7, 'ICS-217'!F33&lt;'Radio Config'!$D$7, 'Radio Config'!$F$7="y"), ABS('ICS-217'!F33-'ICS-217'!I33), IF(AND('ICS-217'!F33&gt;'Radio Config'!$C$8, 'ICS-217'!F33&lt;'Radio Config'!$D$8, 'Radio Config'!$F$8="y"), ABS('ICS-217'!F33-'ICS-217'!I33), ""))))))))</f>
        <v/>
      </c>
      <c r="E31" s="2" t="str">
        <f t="shared" si="1"/>
        <v>+DUP</v>
      </c>
      <c r="F31" s="2" t="str">
        <f>IF(B31&lt;&gt;"", 'ICS-217'!L33, "")</f>
        <v>DMR</v>
      </c>
      <c r="G31" s="2" t="str">
        <f>IF(B31&lt;&gt;"", 'ICS-217'!D33&amp;'ICS-217'!E33, "")</f>
        <v>18U-7</v>
      </c>
      <c r="H31" s="2" t="str">
        <f>IF(B31="", "", IF(AND('ICS-217'!H33="",'ICS-217'!K33&lt;&gt;""), "Tone", IF(AND('ICS-217'!H33&lt;&gt;"",'ICS-217'!K33&lt;&gt;""), "T Sql", "None" )))</f>
        <v>Tone</v>
      </c>
      <c r="I31" s="2" t="str">
        <f>IF(B31&lt;&gt;"", IF('ICS-217'!K33&lt;&gt;"", 'ICS-217'!K33 &amp; " Hz", "88.5 Hz"), "")</f>
        <v>CC1 Hz</v>
      </c>
      <c r="J31" s="2" t="str">
        <f>IF(B31&lt;&gt;"", IF('ICS-217'!H33&lt;&gt;"", 'ICS-217'!H33 &amp; " Hz", IF('ICS-217'!K33&lt;&gt;"", ('ICS-217'!K33 &amp; " Hz"), "88.5 Hz")), "")</f>
        <v>CC1 Hz</v>
      </c>
      <c r="K31" s="2" t="str">
        <f t="shared" si="2"/>
        <v>23</v>
      </c>
      <c r="L31" s="2" t="str">
        <f t="shared" si="3"/>
        <v>Both N</v>
      </c>
      <c r="M31" s="2" t="str">
        <f t="shared" si="4"/>
        <v>Off</v>
      </c>
      <c r="O31" s="2" t="str">
        <f t="shared" si="5"/>
        <v>Filter 1</v>
      </c>
    </row>
    <row r="32">
      <c r="A32" s="2" t="str">
        <f>IF(B32&lt;&gt;"", 'ICS-217'!A34, "")</f>
        <v/>
      </c>
      <c r="B32" s="113">
        <f>IF(AND('ICS-217'!F34&gt;'Radio Config'!$C$2, 'ICS-217'!F34&lt;'Radio Config'!$D$2, 'Radio Config'!$F$2="y"), 'ICS-217'!F34, IF(AND('ICS-217'!F34&gt;'Radio Config'!$C$3, 'ICS-217'!F34&lt;'Radio Config'!$D$3, 'Radio Config'!$F$3="y"), 'ICS-217'!F34, IF(AND('ICS-217'!F34&gt;'Radio Config'!$C$4, 'ICS-217'!F34&lt;'Radio Config'!$D$4, 'Radio Config'!$F$4="y"), 'ICS-217'!F34, IF(AND('ICS-217'!F34&gt;'Radio Config'!$C$5, 'ICS-217'!F34&lt;'Radio Config'!$D$5, 'Radio Config'!$F$5="y"), 'ICS-217'!F34, IF(AND('ICS-217'!F34&gt;'Radio Config'!$C$6, 'ICS-217'!F34&lt;'Radio Config'!$D$6, 'Radio Config'!$F$6="y"), 'ICS-217'!F34, IF(AND('ICS-217'!F34&gt;'Radio Config'!$C$7, 'ICS-217'!F34&lt;'Radio Config'!$D$7, 'Radio Config'!$F$7="y"), 'ICS-217'!F34, IF(AND('ICS-217'!F34&gt;'Radio Config'!$C$8, 'ICS-217'!F34&lt;'Radio Config'!$D$8, 'Radio Config'!$F$8="y"), 'ICS-217'!F34, "")))))))</f>
        <v>442.45</v>
      </c>
      <c r="C32" s="114">
        <f>IF(B32&lt;&gt;"", 'ICS-217'!I34, "")</f>
        <v>447.45</v>
      </c>
      <c r="D32" s="114">
        <f>IF('ICS-217'!L34&lt;&gt;"FM","", IF(AND('ICS-217'!F34&gt;'Radio Config'!$C$2, 'ICS-217'!F34&lt;'Radio Config'!$D$2, 'Radio Config'!$F$2="y"), ABS('ICS-217'!F34-'ICS-217'!I34), IF(AND('ICS-217'!F34&gt;'Radio Config'!$C$3, 'ICS-217'!F34&lt;'Radio Config'!$D$3, 'Radio Config'!$F$3="y"), ABS('ICS-217'!F34-'ICS-217'!I34), IF(AND('ICS-217'!F34&gt;'Radio Config'!$C$4, 'ICS-217'!F34&lt;'Radio Config'!$D$4, 'Radio Config'!$F$4="y"), ABS('ICS-217'!F34-'ICS-217'!I34), IF(AND('ICS-217'!F34&gt;'Radio Config'!$C$5, 'ICS-217'!F34&lt;'Radio Config'!$D$5, 'Radio Config'!$F$5="y"), ABS('ICS-217'!F34-'ICS-217'!I34), IF(AND('ICS-217'!F34&gt;'Radio Config'!$C$6, 'ICS-217'!F34&lt;'Radio Config'!$D$6, 'Radio Config'!$F$6="y"), ABS('ICS-217'!F34-'ICS-217'!I34), IF(AND('ICS-217'!F34&gt;'Radio Config'!$C$7, 'ICS-217'!F34&lt;'Radio Config'!$D$7, 'Radio Config'!$F$7="y"), ABS('ICS-217'!F34-'ICS-217'!I34), IF(AND('ICS-217'!F34&gt;'Radio Config'!$C$8, 'ICS-217'!F34&lt;'Radio Config'!$D$8, 'Radio Config'!$F$8="y"), ABS('ICS-217'!F34-'ICS-217'!I34), ""))))))))</f>
        <v>5</v>
      </c>
      <c r="E32" s="2" t="str">
        <f t="shared" si="1"/>
        <v>+DUP</v>
      </c>
      <c r="F32" s="2" t="str">
        <f>IF(B32&lt;&gt;"", 'ICS-217'!L34, "")</f>
        <v>FM</v>
      </c>
      <c r="G32" s="2" t="str">
        <f>IF(B32&lt;&gt;"", 'ICS-217'!D34&amp;'ICS-217'!E34, "")</f>
        <v>18V-7</v>
      </c>
      <c r="H32" s="2" t="str">
        <f>IF(B32="", "", IF(AND('ICS-217'!H34="",'ICS-217'!K34&lt;&gt;""), "Tone", IF(AND('ICS-217'!H34&lt;&gt;"",'ICS-217'!K34&lt;&gt;""), "T Sql", "None" )))</f>
        <v>Tone</v>
      </c>
      <c r="I32" s="2" t="str">
        <f>IF(B32&lt;&gt;"", IF('ICS-217'!K34&lt;&gt;"", 'ICS-217'!K34 &amp; " Hz", "88.5 Hz"), "")</f>
        <v>131.8 Hz</v>
      </c>
      <c r="J32" s="2" t="str">
        <f>IF(B32&lt;&gt;"", IF('ICS-217'!H34&lt;&gt;"", 'ICS-217'!H34 &amp; " Hz", IF('ICS-217'!K34&lt;&gt;"", ('ICS-217'!K34 &amp; " Hz"), "88.5 Hz")), "")</f>
        <v>131.8 Hz</v>
      </c>
      <c r="K32" s="2" t="str">
        <f t="shared" si="2"/>
        <v>23</v>
      </c>
      <c r="L32" s="2" t="str">
        <f t="shared" si="3"/>
        <v>Both N</v>
      </c>
      <c r="M32" s="2" t="str">
        <f t="shared" si="4"/>
        <v>Off</v>
      </c>
      <c r="O32" s="2" t="str">
        <f t="shared" si="5"/>
        <v>Filter 1</v>
      </c>
    </row>
    <row r="33">
      <c r="A33" s="2" t="str">
        <f>IF(B33&lt;&gt;"", 'ICS-217'!A35, "")</f>
        <v/>
      </c>
      <c r="B33" s="113">
        <f>IF(AND('ICS-217'!F35&gt;'Radio Config'!$C$2, 'ICS-217'!F35&lt;'Radio Config'!$D$2, 'Radio Config'!$F$2="y"), 'ICS-217'!F35, IF(AND('ICS-217'!F35&gt;'Radio Config'!$C$3, 'ICS-217'!F35&lt;'Radio Config'!$D$3, 'Radio Config'!$F$3="y"), 'ICS-217'!F35, IF(AND('ICS-217'!F35&gt;'Radio Config'!$C$4, 'ICS-217'!F35&lt;'Radio Config'!$D$4, 'Radio Config'!$F$4="y"), 'ICS-217'!F35, IF(AND('ICS-217'!F35&gt;'Radio Config'!$C$5, 'ICS-217'!F35&lt;'Radio Config'!$D$5, 'Radio Config'!$F$5="y"), 'ICS-217'!F35, IF(AND('ICS-217'!F35&gt;'Radio Config'!$C$6, 'ICS-217'!F35&lt;'Radio Config'!$D$6, 'Radio Config'!$F$6="y"), 'ICS-217'!F35, IF(AND('ICS-217'!F35&gt;'Radio Config'!$C$7, 'ICS-217'!F35&lt;'Radio Config'!$D$7, 'Radio Config'!$F$7="y"), 'ICS-217'!F35, IF(AND('ICS-217'!F35&gt;'Radio Config'!$C$8, 'ICS-217'!F35&lt;'Radio Config'!$D$8, 'Radio Config'!$F$8="y"), 'ICS-217'!F35, "")))))))</f>
        <v>443.9</v>
      </c>
      <c r="C33" s="114">
        <f>IF(B33&lt;&gt;"", 'ICS-217'!I35, "")</f>
        <v>448.9</v>
      </c>
      <c r="D33" s="114">
        <f>IF('ICS-217'!L35&lt;&gt;"FM","", IF(AND('ICS-217'!F35&gt;'Radio Config'!$C$2, 'ICS-217'!F35&lt;'Radio Config'!$D$2, 'Radio Config'!$F$2="y"), ABS('ICS-217'!F35-'ICS-217'!I35), IF(AND('ICS-217'!F35&gt;'Radio Config'!$C$3, 'ICS-217'!F35&lt;'Radio Config'!$D$3, 'Radio Config'!$F$3="y"), ABS('ICS-217'!F35-'ICS-217'!I35), IF(AND('ICS-217'!F35&gt;'Radio Config'!$C$4, 'ICS-217'!F35&lt;'Radio Config'!$D$4, 'Radio Config'!$F$4="y"), ABS('ICS-217'!F35-'ICS-217'!I35), IF(AND('ICS-217'!F35&gt;'Radio Config'!$C$5, 'ICS-217'!F35&lt;'Radio Config'!$D$5, 'Radio Config'!$F$5="y"), ABS('ICS-217'!F35-'ICS-217'!I35), IF(AND('ICS-217'!F35&gt;'Radio Config'!$C$6, 'ICS-217'!F35&lt;'Radio Config'!$D$6, 'Radio Config'!$F$6="y"), ABS('ICS-217'!F35-'ICS-217'!I35), IF(AND('ICS-217'!F35&gt;'Radio Config'!$C$7, 'ICS-217'!F35&lt;'Radio Config'!$D$7, 'Radio Config'!$F$7="y"), ABS('ICS-217'!F35-'ICS-217'!I35), IF(AND('ICS-217'!F35&gt;'Radio Config'!$C$8, 'ICS-217'!F35&lt;'Radio Config'!$D$8, 'Radio Config'!$F$8="y"), ABS('ICS-217'!F35-'ICS-217'!I35), ""))))))))</f>
        <v>5</v>
      </c>
      <c r="E33" s="2" t="str">
        <f t="shared" si="1"/>
        <v>+DUP</v>
      </c>
      <c r="F33" s="2" t="str">
        <f>IF(B33&lt;&gt;"", 'ICS-217'!L35, "")</f>
        <v>FM</v>
      </c>
      <c r="G33" s="2" t="str">
        <f>IF(B33&lt;&gt;"", 'ICS-217'!D35&amp;'ICS-217'!E35, "")</f>
        <v>18W-7</v>
      </c>
      <c r="H33" s="2" t="str">
        <f>IF(B33="", "", IF(AND('ICS-217'!H35="",'ICS-217'!K35&lt;&gt;""), "Tone", IF(AND('ICS-217'!H35&lt;&gt;"",'ICS-217'!K35&lt;&gt;""), "T Sql", "None" )))</f>
        <v>Tone</v>
      </c>
      <c r="I33" s="2" t="str">
        <f>IF(B33&lt;&gt;"", IF('ICS-217'!K35&lt;&gt;"", 'ICS-217'!K35 &amp; " Hz", "88.5 Hz"), "")</f>
        <v>131.8 Hz</v>
      </c>
      <c r="J33" s="2" t="str">
        <f>IF(B33&lt;&gt;"", IF('ICS-217'!H35&lt;&gt;"", 'ICS-217'!H35 &amp; " Hz", IF('ICS-217'!K35&lt;&gt;"", ('ICS-217'!K35 &amp; " Hz"), "88.5 Hz")), "")</f>
        <v>131.8 Hz</v>
      </c>
      <c r="K33" s="2" t="str">
        <f t="shared" si="2"/>
        <v>23</v>
      </c>
      <c r="L33" s="2" t="str">
        <f t="shared" si="3"/>
        <v>Both N</v>
      </c>
      <c r="M33" s="2" t="str">
        <f t="shared" si="4"/>
        <v>Off</v>
      </c>
      <c r="O33" s="2" t="str">
        <f t="shared" si="5"/>
        <v>Filter 1</v>
      </c>
    </row>
    <row r="34">
      <c r="A34" s="2" t="str">
        <f>IF(B34&lt;&gt;"", 'ICS-217'!A36, "")</f>
        <v/>
      </c>
      <c r="B34" s="113" t="str">
        <f>IF(AND('ICS-217'!F36&gt;'Radio Config'!$C$2, 'ICS-217'!F36&lt;'Radio Config'!$D$2, 'Radio Config'!$F$2="y"), 'ICS-217'!F36, IF(AND('ICS-217'!F36&gt;'Radio Config'!$C$3, 'ICS-217'!F36&lt;'Radio Config'!$D$3, 'Radio Config'!$F$3="y"), 'ICS-217'!F36, IF(AND('ICS-217'!F36&gt;'Radio Config'!$C$4, 'ICS-217'!F36&lt;'Radio Config'!$D$4, 'Radio Config'!$F$4="y"), 'ICS-217'!F36, IF(AND('ICS-217'!F36&gt;'Radio Config'!$C$5, 'ICS-217'!F36&lt;'Radio Config'!$D$5, 'Radio Config'!$F$5="y"), 'ICS-217'!F36, IF(AND('ICS-217'!F36&gt;'Radio Config'!$C$6, 'ICS-217'!F36&lt;'Radio Config'!$D$6, 'Radio Config'!$F$6="y"), 'ICS-217'!F36, IF(AND('ICS-217'!F36&gt;'Radio Config'!$C$7, 'ICS-217'!F36&lt;'Radio Config'!$D$7, 'Radio Config'!$F$7="y"), 'ICS-217'!F36, IF(AND('ICS-217'!F36&gt;'Radio Config'!$C$8, 'ICS-217'!F36&lt;'Radio Config'!$D$8, 'Radio Config'!$F$8="y"), 'ICS-217'!F36, "")))))))</f>
        <v/>
      </c>
      <c r="C34" s="114" t="str">
        <f>IF(B34&lt;&gt;"", 'ICS-217'!I36, "")</f>
        <v/>
      </c>
      <c r="D34" s="114" t="str">
        <f>IF('ICS-217'!L36&lt;&gt;"FM","", IF(AND('ICS-217'!F36&gt;'Radio Config'!$C$2, 'ICS-217'!F36&lt;'Radio Config'!$D$2, 'Radio Config'!$F$2="y"), ABS('ICS-217'!F36-'ICS-217'!I36), IF(AND('ICS-217'!F36&gt;'Radio Config'!$C$3, 'ICS-217'!F36&lt;'Radio Config'!$D$3, 'Radio Config'!$F$3="y"), ABS('ICS-217'!F36-'ICS-217'!I36), IF(AND('ICS-217'!F36&gt;'Radio Config'!$C$4, 'ICS-217'!F36&lt;'Radio Config'!$D$4, 'Radio Config'!$F$4="y"), ABS('ICS-217'!F36-'ICS-217'!I36), IF(AND('ICS-217'!F36&gt;'Radio Config'!$C$5, 'ICS-217'!F36&lt;'Radio Config'!$D$5, 'Radio Config'!$F$5="y"), ABS('ICS-217'!F36-'ICS-217'!I36), IF(AND('ICS-217'!F36&gt;'Radio Config'!$C$6, 'ICS-217'!F36&lt;'Radio Config'!$D$6, 'Radio Config'!$F$6="y"), ABS('ICS-217'!F36-'ICS-217'!I36), IF(AND('ICS-217'!F36&gt;'Radio Config'!$C$7, 'ICS-217'!F36&lt;'Radio Config'!$D$7, 'Radio Config'!$F$7="y"), ABS('ICS-217'!F36-'ICS-217'!I36), IF(AND('ICS-217'!F36&gt;'Radio Config'!$C$8, 'ICS-217'!F36&lt;'Radio Config'!$D$8, 'Radio Config'!$F$8="y"), ABS('ICS-217'!F36-'ICS-217'!I36), ""))))))))</f>
        <v/>
      </c>
      <c r="E34" s="2" t="str">
        <f t="shared" si="1"/>
        <v/>
      </c>
      <c r="F34" s="2" t="str">
        <f>IF(B34&lt;&gt;"", 'ICS-217'!L36, "")</f>
        <v/>
      </c>
      <c r="G34" s="2" t="str">
        <f>IF(B34&lt;&gt;"", 'ICS-217'!D36&amp;'ICS-217'!E36, "")</f>
        <v/>
      </c>
      <c r="H34" s="2" t="str">
        <f>IF(B34="", "", IF(AND('ICS-217'!H36="",'ICS-217'!K36&lt;&gt;""), "Tone", IF(AND('ICS-217'!H36&lt;&gt;"",'ICS-217'!K36&lt;&gt;""), "T Sql", "None" )))</f>
        <v/>
      </c>
      <c r="I34" s="2" t="str">
        <f>IF(B34&lt;&gt;"", IF('ICS-217'!K36&lt;&gt;"", 'ICS-217'!K36 &amp; " Hz", "88.5 Hz"), "")</f>
        <v/>
      </c>
      <c r="J34" s="2" t="str">
        <f>IF(B34&lt;&gt;"", IF('ICS-217'!H36&lt;&gt;"", 'ICS-217'!H36 &amp; " Hz", IF('ICS-217'!K36&lt;&gt;"", ('ICS-217'!K36 &amp; " Hz"), "88.5 Hz")), "")</f>
        <v/>
      </c>
      <c r="K34" s="2" t="str">
        <f t="shared" si="2"/>
        <v/>
      </c>
      <c r="L34" s="2" t="str">
        <f t="shared" si="3"/>
        <v/>
      </c>
      <c r="M34" s="2" t="str">
        <f t="shared" si="4"/>
        <v/>
      </c>
      <c r="O34" s="2" t="str">
        <f t="shared" si="5"/>
        <v/>
      </c>
    </row>
    <row r="35">
      <c r="A35" s="2" t="str">
        <f>IF(B35&lt;&gt;"", 'ICS-217'!A37, "")</f>
        <v/>
      </c>
      <c r="B35" s="113" t="str">
        <f>IF(AND('ICS-217'!F37&gt;'Radio Config'!$C$2, 'ICS-217'!F37&lt;'Radio Config'!$D$2, 'Radio Config'!$F$2="y"), 'ICS-217'!F37, IF(AND('ICS-217'!F37&gt;'Radio Config'!$C$3, 'ICS-217'!F37&lt;'Radio Config'!$D$3, 'Radio Config'!$F$3="y"), 'ICS-217'!F37, IF(AND('ICS-217'!F37&gt;'Radio Config'!$C$4, 'ICS-217'!F37&lt;'Radio Config'!$D$4, 'Radio Config'!$F$4="y"), 'ICS-217'!F37, IF(AND('ICS-217'!F37&gt;'Radio Config'!$C$5, 'ICS-217'!F37&lt;'Radio Config'!$D$5, 'Radio Config'!$F$5="y"), 'ICS-217'!F37, IF(AND('ICS-217'!F37&gt;'Radio Config'!$C$6, 'ICS-217'!F37&lt;'Radio Config'!$D$6, 'Radio Config'!$F$6="y"), 'ICS-217'!F37, IF(AND('ICS-217'!F37&gt;'Radio Config'!$C$7, 'ICS-217'!F37&lt;'Radio Config'!$D$7, 'Radio Config'!$F$7="y"), 'ICS-217'!F37, IF(AND('ICS-217'!F37&gt;'Radio Config'!$C$8, 'ICS-217'!F37&lt;'Radio Config'!$D$8, 'Radio Config'!$F$8="y"), 'ICS-217'!F37, "")))))))</f>
        <v/>
      </c>
      <c r="C35" s="114" t="str">
        <f>IF(B35&lt;&gt;"", 'ICS-217'!I37, "")</f>
        <v/>
      </c>
      <c r="D35" s="114" t="str">
        <f>IF('ICS-217'!L37&lt;&gt;"FM","", IF(AND('ICS-217'!F37&gt;'Radio Config'!$C$2, 'ICS-217'!F37&lt;'Radio Config'!$D$2, 'Radio Config'!$F$2="y"), ABS('ICS-217'!F37-'ICS-217'!I37), IF(AND('ICS-217'!F37&gt;'Radio Config'!$C$3, 'ICS-217'!F37&lt;'Radio Config'!$D$3, 'Radio Config'!$F$3="y"), ABS('ICS-217'!F37-'ICS-217'!I37), IF(AND('ICS-217'!F37&gt;'Radio Config'!$C$4, 'ICS-217'!F37&lt;'Radio Config'!$D$4, 'Radio Config'!$F$4="y"), ABS('ICS-217'!F37-'ICS-217'!I37), IF(AND('ICS-217'!F37&gt;'Radio Config'!$C$5, 'ICS-217'!F37&lt;'Radio Config'!$D$5, 'Radio Config'!$F$5="y"), ABS('ICS-217'!F37-'ICS-217'!I37), IF(AND('ICS-217'!F37&gt;'Radio Config'!$C$6, 'ICS-217'!F37&lt;'Radio Config'!$D$6, 'Radio Config'!$F$6="y"), ABS('ICS-217'!F37-'ICS-217'!I37), IF(AND('ICS-217'!F37&gt;'Radio Config'!$C$7, 'ICS-217'!F37&lt;'Radio Config'!$D$7, 'Radio Config'!$F$7="y"), ABS('ICS-217'!F37-'ICS-217'!I37), IF(AND('ICS-217'!F37&gt;'Radio Config'!$C$8, 'ICS-217'!F37&lt;'Radio Config'!$D$8, 'Radio Config'!$F$8="y"), ABS('ICS-217'!F37-'ICS-217'!I37), ""))))))))</f>
        <v/>
      </c>
      <c r="E35" s="2" t="str">
        <f t="shared" si="1"/>
        <v/>
      </c>
      <c r="F35" s="2" t="str">
        <f>IF(B35&lt;&gt;"", 'ICS-217'!L37, "")</f>
        <v/>
      </c>
      <c r="G35" s="2" t="str">
        <f>IF(B35&lt;&gt;"", 'ICS-217'!D37&amp;'ICS-217'!E37, "")</f>
        <v/>
      </c>
      <c r="H35" s="2" t="str">
        <f>IF(B35="", "", IF(AND('ICS-217'!H37="",'ICS-217'!K37&lt;&gt;""), "Tone", IF(AND('ICS-217'!H37&lt;&gt;"",'ICS-217'!K37&lt;&gt;""), "T Sql", "None" )))</f>
        <v/>
      </c>
      <c r="I35" s="2" t="str">
        <f>IF(B35&lt;&gt;"", IF('ICS-217'!K37&lt;&gt;"", 'ICS-217'!K37 &amp; " Hz", "88.5 Hz"), "")</f>
        <v/>
      </c>
      <c r="J35" s="2" t="str">
        <f>IF(B35&lt;&gt;"", IF('ICS-217'!H37&lt;&gt;"", 'ICS-217'!H37 &amp; " Hz", IF('ICS-217'!K37&lt;&gt;"", ('ICS-217'!K37 &amp; " Hz"), "88.5 Hz")), "")</f>
        <v/>
      </c>
      <c r="K35" s="2" t="str">
        <f t="shared" si="2"/>
        <v/>
      </c>
      <c r="L35" s="2" t="str">
        <f t="shared" si="3"/>
        <v/>
      </c>
      <c r="M35" s="2" t="str">
        <f t="shared" si="4"/>
        <v/>
      </c>
      <c r="O35" s="2" t="str">
        <f t="shared" si="5"/>
        <v/>
      </c>
    </row>
    <row r="36">
      <c r="A36" s="2" t="str">
        <f>IF(B36&lt;&gt;"", 'ICS-217'!A38, "")</f>
        <v/>
      </c>
      <c r="B36" s="113" t="str">
        <f>IF(AND('ICS-217'!F38&gt;'Radio Config'!$C$2, 'ICS-217'!F38&lt;'Radio Config'!$D$2, 'Radio Config'!$F$2="y"), 'ICS-217'!F38, IF(AND('ICS-217'!F38&gt;'Radio Config'!$C$3, 'ICS-217'!F38&lt;'Radio Config'!$D$3, 'Radio Config'!$F$3="y"), 'ICS-217'!F38, IF(AND('ICS-217'!F38&gt;'Radio Config'!$C$4, 'ICS-217'!F38&lt;'Radio Config'!$D$4, 'Radio Config'!$F$4="y"), 'ICS-217'!F38, IF(AND('ICS-217'!F38&gt;'Radio Config'!$C$5, 'ICS-217'!F38&lt;'Radio Config'!$D$5, 'Radio Config'!$F$5="y"), 'ICS-217'!F38, IF(AND('ICS-217'!F38&gt;'Radio Config'!$C$6, 'ICS-217'!F38&lt;'Radio Config'!$D$6, 'Radio Config'!$F$6="y"), 'ICS-217'!F38, IF(AND('ICS-217'!F38&gt;'Radio Config'!$C$7, 'ICS-217'!F38&lt;'Radio Config'!$D$7, 'Radio Config'!$F$7="y"), 'ICS-217'!F38, IF(AND('ICS-217'!F38&gt;'Radio Config'!$C$8, 'ICS-217'!F38&lt;'Radio Config'!$D$8, 'Radio Config'!$F$8="y"), 'ICS-217'!F38, "")))))))</f>
        <v/>
      </c>
      <c r="C36" s="114" t="str">
        <f>IF(B36&lt;&gt;"", 'ICS-217'!I38, "")</f>
        <v/>
      </c>
      <c r="D36" s="114" t="str">
        <f>IF('ICS-217'!L38&lt;&gt;"FM","", IF(AND('ICS-217'!F38&gt;'Radio Config'!$C$2, 'ICS-217'!F38&lt;'Radio Config'!$D$2, 'Radio Config'!$F$2="y"), ABS('ICS-217'!F38-'ICS-217'!I38), IF(AND('ICS-217'!F38&gt;'Radio Config'!$C$3, 'ICS-217'!F38&lt;'Radio Config'!$D$3, 'Radio Config'!$F$3="y"), ABS('ICS-217'!F38-'ICS-217'!I38), IF(AND('ICS-217'!F38&gt;'Radio Config'!$C$4, 'ICS-217'!F38&lt;'Radio Config'!$D$4, 'Radio Config'!$F$4="y"), ABS('ICS-217'!F38-'ICS-217'!I38), IF(AND('ICS-217'!F38&gt;'Radio Config'!$C$5, 'ICS-217'!F38&lt;'Radio Config'!$D$5, 'Radio Config'!$F$5="y"), ABS('ICS-217'!F38-'ICS-217'!I38), IF(AND('ICS-217'!F38&gt;'Radio Config'!$C$6, 'ICS-217'!F38&lt;'Radio Config'!$D$6, 'Radio Config'!$F$6="y"), ABS('ICS-217'!F38-'ICS-217'!I38), IF(AND('ICS-217'!F38&gt;'Radio Config'!$C$7, 'ICS-217'!F38&lt;'Radio Config'!$D$7, 'Radio Config'!$F$7="y"), ABS('ICS-217'!F38-'ICS-217'!I38), IF(AND('ICS-217'!F38&gt;'Radio Config'!$C$8, 'ICS-217'!F38&lt;'Radio Config'!$D$8, 'Radio Config'!$F$8="y"), ABS('ICS-217'!F38-'ICS-217'!I38), ""))))))))</f>
        <v/>
      </c>
      <c r="E36" s="2" t="str">
        <f t="shared" si="1"/>
        <v/>
      </c>
      <c r="F36" s="2" t="str">
        <f>IF(B36&lt;&gt;"", 'ICS-217'!L38, "")</f>
        <v/>
      </c>
      <c r="G36" s="2" t="str">
        <f>IF(B36&lt;&gt;"", 'ICS-217'!D38&amp;'ICS-217'!E38, "")</f>
        <v/>
      </c>
      <c r="H36" s="2" t="str">
        <f>IF(B36="", "", IF(AND('ICS-217'!H38="",'ICS-217'!K38&lt;&gt;""), "Tone", IF(AND('ICS-217'!H38&lt;&gt;"",'ICS-217'!K38&lt;&gt;""), "T Sql", "None" )))</f>
        <v/>
      </c>
      <c r="I36" s="2" t="str">
        <f>IF(B36&lt;&gt;"", IF('ICS-217'!K38&lt;&gt;"", 'ICS-217'!K38 &amp; " Hz", "88.5 Hz"), "")</f>
        <v/>
      </c>
      <c r="J36" s="2" t="str">
        <f>IF(B36&lt;&gt;"", IF('ICS-217'!H38&lt;&gt;"", 'ICS-217'!H38 &amp; " Hz", IF('ICS-217'!K38&lt;&gt;"", ('ICS-217'!K38 &amp; " Hz"), "88.5 Hz")), "")</f>
        <v/>
      </c>
      <c r="K36" s="2" t="str">
        <f t="shared" si="2"/>
        <v/>
      </c>
      <c r="L36" s="2" t="str">
        <f t="shared" si="3"/>
        <v/>
      </c>
      <c r="M36" s="2" t="str">
        <f t="shared" si="4"/>
        <v/>
      </c>
      <c r="O36" s="2" t="str">
        <f t="shared" si="5"/>
        <v/>
      </c>
    </row>
    <row r="37">
      <c r="A37" s="2" t="str">
        <f>IF(B37&lt;&gt;"", 'ICS-217'!A39, "")</f>
        <v/>
      </c>
      <c r="B37" s="113" t="str">
        <f>IF(AND('ICS-217'!F39&gt;'Radio Config'!$C$2, 'ICS-217'!F39&lt;'Radio Config'!$D$2, 'Radio Config'!$F$2="y"), 'ICS-217'!F39, IF(AND('ICS-217'!F39&gt;'Radio Config'!$C$3, 'ICS-217'!F39&lt;'Radio Config'!$D$3, 'Radio Config'!$F$3="y"), 'ICS-217'!F39, IF(AND('ICS-217'!F39&gt;'Radio Config'!$C$4, 'ICS-217'!F39&lt;'Radio Config'!$D$4, 'Radio Config'!$F$4="y"), 'ICS-217'!F39, IF(AND('ICS-217'!F39&gt;'Radio Config'!$C$5, 'ICS-217'!F39&lt;'Radio Config'!$D$5, 'Radio Config'!$F$5="y"), 'ICS-217'!F39, IF(AND('ICS-217'!F39&gt;'Radio Config'!$C$6, 'ICS-217'!F39&lt;'Radio Config'!$D$6, 'Radio Config'!$F$6="y"), 'ICS-217'!F39, IF(AND('ICS-217'!F39&gt;'Radio Config'!$C$7, 'ICS-217'!F39&lt;'Radio Config'!$D$7, 'Radio Config'!$F$7="y"), 'ICS-217'!F39, IF(AND('ICS-217'!F39&gt;'Radio Config'!$C$8, 'ICS-217'!F39&lt;'Radio Config'!$D$8, 'Radio Config'!$F$8="y"), 'ICS-217'!F39, "")))))))</f>
        <v/>
      </c>
      <c r="C37" s="114" t="str">
        <f>IF(B37&lt;&gt;"", 'ICS-217'!I39, "")</f>
        <v/>
      </c>
      <c r="D37" s="114" t="str">
        <f>IF('ICS-217'!L39&lt;&gt;"FM","", IF(AND('ICS-217'!F39&gt;'Radio Config'!$C$2, 'ICS-217'!F39&lt;'Radio Config'!$D$2, 'Radio Config'!$F$2="y"), ABS('ICS-217'!F39-'ICS-217'!I39), IF(AND('ICS-217'!F39&gt;'Radio Config'!$C$3, 'ICS-217'!F39&lt;'Radio Config'!$D$3, 'Radio Config'!$F$3="y"), ABS('ICS-217'!F39-'ICS-217'!I39), IF(AND('ICS-217'!F39&gt;'Radio Config'!$C$4, 'ICS-217'!F39&lt;'Radio Config'!$D$4, 'Radio Config'!$F$4="y"), ABS('ICS-217'!F39-'ICS-217'!I39), IF(AND('ICS-217'!F39&gt;'Radio Config'!$C$5, 'ICS-217'!F39&lt;'Radio Config'!$D$5, 'Radio Config'!$F$5="y"), ABS('ICS-217'!F39-'ICS-217'!I39), IF(AND('ICS-217'!F39&gt;'Radio Config'!$C$6, 'ICS-217'!F39&lt;'Radio Config'!$D$6, 'Radio Config'!$F$6="y"), ABS('ICS-217'!F39-'ICS-217'!I39), IF(AND('ICS-217'!F39&gt;'Radio Config'!$C$7, 'ICS-217'!F39&lt;'Radio Config'!$D$7, 'Radio Config'!$F$7="y"), ABS('ICS-217'!F39-'ICS-217'!I39), IF(AND('ICS-217'!F39&gt;'Radio Config'!$C$8, 'ICS-217'!F39&lt;'Radio Config'!$D$8, 'Radio Config'!$F$8="y"), ABS('ICS-217'!F39-'ICS-217'!I39), ""))))))))</f>
        <v/>
      </c>
      <c r="E37" s="2" t="str">
        <f t="shared" si="1"/>
        <v/>
      </c>
      <c r="F37" s="2" t="str">
        <f>IF(B37&lt;&gt;"", 'ICS-217'!L39, "")</f>
        <v/>
      </c>
      <c r="G37" s="2" t="str">
        <f>IF(B37&lt;&gt;"", 'ICS-217'!D39&amp;'ICS-217'!E39, "")</f>
        <v/>
      </c>
      <c r="H37" s="2" t="str">
        <f>IF(B37="", "", IF(AND('ICS-217'!H39="",'ICS-217'!K39&lt;&gt;""), "Tone", IF(AND('ICS-217'!H39&lt;&gt;"",'ICS-217'!K39&lt;&gt;""), "T Sql", "None" )))</f>
        <v/>
      </c>
      <c r="I37" s="2" t="str">
        <f>IF(B37&lt;&gt;"", IF('ICS-217'!K39&lt;&gt;"", 'ICS-217'!K39 &amp; " Hz", "88.5 Hz"), "")</f>
        <v/>
      </c>
      <c r="J37" s="2" t="str">
        <f>IF(B37&lt;&gt;"", IF('ICS-217'!H39&lt;&gt;"", 'ICS-217'!H39 &amp; " Hz", IF('ICS-217'!K39&lt;&gt;"", ('ICS-217'!K39 &amp; " Hz"), "88.5 Hz")), "")</f>
        <v/>
      </c>
      <c r="K37" s="2" t="str">
        <f t="shared" si="2"/>
        <v/>
      </c>
      <c r="L37" s="2" t="str">
        <f t="shared" si="3"/>
        <v/>
      </c>
      <c r="M37" s="2" t="str">
        <f t="shared" si="4"/>
        <v/>
      </c>
      <c r="O37" s="2" t="str">
        <f t="shared" si="5"/>
        <v/>
      </c>
    </row>
    <row r="38">
      <c r="A38" s="2" t="str">
        <f>IF(B38&lt;&gt;"", 'ICS-217'!A40, "")</f>
        <v/>
      </c>
      <c r="B38" s="113">
        <f>IF(AND('ICS-217'!F40&gt;'Radio Config'!$C$2, 'ICS-217'!F40&lt;'Radio Config'!$D$2, 'Radio Config'!$F$2="y"), 'ICS-217'!F40, IF(AND('ICS-217'!F40&gt;'Radio Config'!$C$3, 'ICS-217'!F40&lt;'Radio Config'!$D$3, 'Radio Config'!$F$3="y"), 'ICS-217'!F40, IF(AND('ICS-217'!F40&gt;'Radio Config'!$C$4, 'ICS-217'!F40&lt;'Radio Config'!$D$4, 'Radio Config'!$F$4="y"), 'ICS-217'!F40, IF(AND('ICS-217'!F40&gt;'Radio Config'!$C$5, 'ICS-217'!F40&lt;'Radio Config'!$D$5, 'Radio Config'!$F$5="y"), 'ICS-217'!F40, IF(AND('ICS-217'!F40&gt;'Radio Config'!$C$6, 'ICS-217'!F40&lt;'Radio Config'!$D$6, 'Radio Config'!$F$6="y"), 'ICS-217'!F40, IF(AND('ICS-217'!F40&gt;'Radio Config'!$C$7, 'ICS-217'!F40&lt;'Radio Config'!$D$7, 'Radio Config'!$F$7="y"), 'ICS-217'!F40, IF(AND('ICS-217'!F40&gt;'Radio Config'!$C$8, 'ICS-217'!F40&lt;'Radio Config'!$D$8, 'Radio Config'!$F$8="y"), 'ICS-217'!F40, "")))))))</f>
        <v>443.55</v>
      </c>
      <c r="C38" s="114">
        <f>IF(B38&lt;&gt;"", 'ICS-217'!I40, "")</f>
        <v>448.55</v>
      </c>
      <c r="D38" s="114">
        <f>IF('ICS-217'!L40&lt;&gt;"FM","", IF(AND('ICS-217'!F40&gt;'Radio Config'!$C$2, 'ICS-217'!F40&lt;'Radio Config'!$D$2, 'Radio Config'!$F$2="y"), ABS('ICS-217'!F40-'ICS-217'!I40), IF(AND('ICS-217'!F40&gt;'Radio Config'!$C$3, 'ICS-217'!F40&lt;'Radio Config'!$D$3, 'Radio Config'!$F$3="y"), ABS('ICS-217'!F40-'ICS-217'!I40), IF(AND('ICS-217'!F40&gt;'Radio Config'!$C$4, 'ICS-217'!F40&lt;'Radio Config'!$D$4, 'Radio Config'!$F$4="y"), ABS('ICS-217'!F40-'ICS-217'!I40), IF(AND('ICS-217'!F40&gt;'Radio Config'!$C$5, 'ICS-217'!F40&lt;'Radio Config'!$D$5, 'Radio Config'!$F$5="y"), ABS('ICS-217'!F40-'ICS-217'!I40), IF(AND('ICS-217'!F40&gt;'Radio Config'!$C$6, 'ICS-217'!F40&lt;'Radio Config'!$D$6, 'Radio Config'!$F$6="y"), ABS('ICS-217'!F40-'ICS-217'!I40), IF(AND('ICS-217'!F40&gt;'Radio Config'!$C$7, 'ICS-217'!F40&lt;'Radio Config'!$D$7, 'Radio Config'!$F$7="y"), ABS('ICS-217'!F40-'ICS-217'!I40), IF(AND('ICS-217'!F40&gt;'Radio Config'!$C$8, 'ICS-217'!F40&lt;'Radio Config'!$D$8, 'Radio Config'!$F$8="y"), ABS('ICS-217'!F40-'ICS-217'!I40), ""))))))))</f>
        <v>5</v>
      </c>
      <c r="E38" s="2" t="str">
        <f t="shared" si="1"/>
        <v>+DUP</v>
      </c>
      <c r="F38" s="2" t="str">
        <f>IF(B38&lt;&gt;"", 'ICS-217'!L40, "")</f>
        <v>FM</v>
      </c>
      <c r="G38" s="2" t="str">
        <f>IF(B38&lt;&gt;"", 'ICS-217'!D40&amp;'ICS-217'!E40, "")</f>
        <v>21D-7</v>
      </c>
      <c r="H38" s="2" t="str">
        <f>IF(B38="", "", IF(AND('ICS-217'!H40="",'ICS-217'!K40&lt;&gt;""), "Tone", IF(AND('ICS-217'!H40&lt;&gt;"",'ICS-217'!K40&lt;&gt;""), "T Sql", "None" )))</f>
        <v>None</v>
      </c>
      <c r="I38" s="2" t="str">
        <f>IF(B38&lt;&gt;"", IF('ICS-217'!K40&lt;&gt;"", 'ICS-217'!K40 &amp; " Hz", "88.5 Hz"), "")</f>
        <v>88.5 Hz</v>
      </c>
      <c r="J38" s="2" t="str">
        <f>IF(B38&lt;&gt;"", IF('ICS-217'!H40&lt;&gt;"", 'ICS-217'!H40 &amp; " Hz", IF('ICS-217'!K40&lt;&gt;"", ('ICS-217'!K40 &amp; " Hz"), "88.5 Hz")), "")</f>
        <v>88.5 Hz</v>
      </c>
      <c r="K38" s="2" t="str">
        <f t="shared" si="2"/>
        <v>23</v>
      </c>
      <c r="L38" s="2" t="str">
        <f t="shared" si="3"/>
        <v>Both N</v>
      </c>
      <c r="M38" s="2" t="str">
        <f t="shared" si="4"/>
        <v>Off</v>
      </c>
      <c r="O38" s="2" t="str">
        <f t="shared" si="5"/>
        <v>Filter 1</v>
      </c>
    </row>
    <row r="39">
      <c r="A39" s="2" t="str">
        <f>IF(B39&lt;&gt;"", 'ICS-217'!A41, "")</f>
        <v/>
      </c>
      <c r="B39" s="113" t="str">
        <f>IF(AND('ICS-217'!F41&gt;'Radio Config'!$C$2, 'ICS-217'!F41&lt;'Radio Config'!$D$2, 'Radio Config'!$F$2="y"), 'ICS-217'!F41, IF(AND('ICS-217'!F41&gt;'Radio Config'!$C$3, 'ICS-217'!F41&lt;'Radio Config'!$D$3, 'Radio Config'!$F$3="y"), 'ICS-217'!F41, IF(AND('ICS-217'!F41&gt;'Radio Config'!$C$4, 'ICS-217'!F41&lt;'Radio Config'!$D$4, 'Radio Config'!$F$4="y"), 'ICS-217'!F41, IF(AND('ICS-217'!F41&gt;'Radio Config'!$C$5, 'ICS-217'!F41&lt;'Radio Config'!$D$5, 'Radio Config'!$F$5="y"), 'ICS-217'!F41, IF(AND('ICS-217'!F41&gt;'Radio Config'!$C$6, 'ICS-217'!F41&lt;'Radio Config'!$D$6, 'Radio Config'!$F$6="y"), 'ICS-217'!F41, IF(AND('ICS-217'!F41&gt;'Radio Config'!$C$7, 'ICS-217'!F41&lt;'Radio Config'!$D$7, 'Radio Config'!$F$7="y"), 'ICS-217'!F41, IF(AND('ICS-217'!F41&gt;'Radio Config'!$C$8, 'ICS-217'!F41&lt;'Radio Config'!$D$8, 'Radio Config'!$F$8="y"), 'ICS-217'!F41, "")))))))</f>
        <v/>
      </c>
      <c r="C39" s="114" t="str">
        <f>IF(B39&lt;&gt;"", 'ICS-217'!I41, "")</f>
        <v/>
      </c>
      <c r="D39" s="114" t="str">
        <f>IF('ICS-217'!L41&lt;&gt;"FM","", IF(AND('ICS-217'!F41&gt;'Radio Config'!$C$2, 'ICS-217'!F41&lt;'Radio Config'!$D$2, 'Radio Config'!$F$2="y"), ABS('ICS-217'!F41-'ICS-217'!I41), IF(AND('ICS-217'!F41&gt;'Radio Config'!$C$3, 'ICS-217'!F41&lt;'Radio Config'!$D$3, 'Radio Config'!$F$3="y"), ABS('ICS-217'!F41-'ICS-217'!I41), IF(AND('ICS-217'!F41&gt;'Radio Config'!$C$4, 'ICS-217'!F41&lt;'Radio Config'!$D$4, 'Radio Config'!$F$4="y"), ABS('ICS-217'!F41-'ICS-217'!I41), IF(AND('ICS-217'!F41&gt;'Radio Config'!$C$5, 'ICS-217'!F41&lt;'Radio Config'!$D$5, 'Radio Config'!$F$5="y"), ABS('ICS-217'!F41-'ICS-217'!I41), IF(AND('ICS-217'!F41&gt;'Radio Config'!$C$6, 'ICS-217'!F41&lt;'Radio Config'!$D$6, 'Radio Config'!$F$6="y"), ABS('ICS-217'!F41-'ICS-217'!I41), IF(AND('ICS-217'!F41&gt;'Radio Config'!$C$7, 'ICS-217'!F41&lt;'Radio Config'!$D$7, 'Radio Config'!$F$7="y"), ABS('ICS-217'!F41-'ICS-217'!I41), IF(AND('ICS-217'!F41&gt;'Radio Config'!$C$8, 'ICS-217'!F41&lt;'Radio Config'!$D$8, 'Radio Config'!$F$8="y"), ABS('ICS-217'!F41-'ICS-217'!I41), ""))))))))</f>
        <v/>
      </c>
      <c r="E39" s="2" t="str">
        <f t="shared" si="1"/>
        <v/>
      </c>
      <c r="F39" s="2" t="str">
        <f>IF(B39&lt;&gt;"", 'ICS-217'!L41, "")</f>
        <v/>
      </c>
      <c r="G39" s="2" t="str">
        <f>IF(B39&lt;&gt;"", 'ICS-217'!D41&amp;'ICS-217'!E41, "")</f>
        <v/>
      </c>
      <c r="H39" s="2" t="str">
        <f>IF(B39="", "", IF(AND('ICS-217'!H41="",'ICS-217'!K41&lt;&gt;""), "Tone", IF(AND('ICS-217'!H41&lt;&gt;"",'ICS-217'!K41&lt;&gt;""), "T Sql", "None" )))</f>
        <v/>
      </c>
      <c r="I39" s="2" t="str">
        <f>IF(B39&lt;&gt;"", IF('ICS-217'!K41&lt;&gt;"", 'ICS-217'!K41 &amp; " Hz", "88.5 Hz"), "")</f>
        <v/>
      </c>
      <c r="J39" s="2" t="str">
        <f>IF(B39&lt;&gt;"", IF('ICS-217'!H41&lt;&gt;"", 'ICS-217'!H41 &amp; " Hz", IF('ICS-217'!K41&lt;&gt;"", ('ICS-217'!K41 &amp; " Hz"), "88.5 Hz")), "")</f>
        <v/>
      </c>
      <c r="K39" s="2" t="str">
        <f t="shared" si="2"/>
        <v/>
      </c>
      <c r="L39" s="2" t="str">
        <f t="shared" si="3"/>
        <v/>
      </c>
      <c r="M39" s="2" t="str">
        <f t="shared" si="4"/>
        <v/>
      </c>
      <c r="O39" s="2" t="str">
        <f t="shared" si="5"/>
        <v/>
      </c>
    </row>
    <row r="40">
      <c r="A40" s="2" t="str">
        <f>IF(B40&lt;&gt;"", 'ICS-217'!A42, "")</f>
        <v/>
      </c>
      <c r="B40" s="113" t="str">
        <f>IF(AND('ICS-217'!F42&gt;'Radio Config'!$C$2, 'ICS-217'!F42&lt;'Radio Config'!$D$2, 'Radio Config'!$F$2="y"), 'ICS-217'!F42, IF(AND('ICS-217'!F42&gt;'Radio Config'!$C$3, 'ICS-217'!F42&lt;'Radio Config'!$D$3, 'Radio Config'!$F$3="y"), 'ICS-217'!F42, IF(AND('ICS-217'!F42&gt;'Radio Config'!$C$4, 'ICS-217'!F42&lt;'Radio Config'!$D$4, 'Radio Config'!$F$4="y"), 'ICS-217'!F42, IF(AND('ICS-217'!F42&gt;'Radio Config'!$C$5, 'ICS-217'!F42&lt;'Radio Config'!$D$5, 'Radio Config'!$F$5="y"), 'ICS-217'!F42, IF(AND('ICS-217'!F42&gt;'Radio Config'!$C$6, 'ICS-217'!F42&lt;'Radio Config'!$D$6, 'Radio Config'!$F$6="y"), 'ICS-217'!F42, IF(AND('ICS-217'!F42&gt;'Radio Config'!$C$7, 'ICS-217'!F42&lt;'Radio Config'!$D$7, 'Radio Config'!$F$7="y"), 'ICS-217'!F42, IF(AND('ICS-217'!F42&gt;'Radio Config'!$C$8, 'ICS-217'!F42&lt;'Radio Config'!$D$8, 'Radio Config'!$F$8="y"), 'ICS-217'!F42, "")))))))</f>
        <v/>
      </c>
      <c r="C40" s="114" t="str">
        <f>IF(B40&lt;&gt;"", 'ICS-217'!I42, "")</f>
        <v/>
      </c>
      <c r="D40" s="114" t="str">
        <f>IF('ICS-217'!L42&lt;&gt;"FM","", IF(AND('ICS-217'!F42&gt;'Radio Config'!$C$2, 'ICS-217'!F42&lt;'Radio Config'!$D$2, 'Radio Config'!$F$2="y"), ABS('ICS-217'!F42-'ICS-217'!I42), IF(AND('ICS-217'!F42&gt;'Radio Config'!$C$3, 'ICS-217'!F42&lt;'Radio Config'!$D$3, 'Radio Config'!$F$3="y"), ABS('ICS-217'!F42-'ICS-217'!I42), IF(AND('ICS-217'!F42&gt;'Radio Config'!$C$4, 'ICS-217'!F42&lt;'Radio Config'!$D$4, 'Radio Config'!$F$4="y"), ABS('ICS-217'!F42-'ICS-217'!I42), IF(AND('ICS-217'!F42&gt;'Radio Config'!$C$5, 'ICS-217'!F42&lt;'Radio Config'!$D$5, 'Radio Config'!$F$5="y"), ABS('ICS-217'!F42-'ICS-217'!I42), IF(AND('ICS-217'!F42&gt;'Radio Config'!$C$6, 'ICS-217'!F42&lt;'Radio Config'!$D$6, 'Radio Config'!$F$6="y"), ABS('ICS-217'!F42-'ICS-217'!I42), IF(AND('ICS-217'!F42&gt;'Radio Config'!$C$7, 'ICS-217'!F42&lt;'Radio Config'!$D$7, 'Radio Config'!$F$7="y"), ABS('ICS-217'!F42-'ICS-217'!I42), IF(AND('ICS-217'!F42&gt;'Radio Config'!$C$8, 'ICS-217'!F42&lt;'Radio Config'!$D$8, 'Radio Config'!$F$8="y"), ABS('ICS-217'!F42-'ICS-217'!I42), ""))))))))</f>
        <v/>
      </c>
      <c r="E40" s="2" t="str">
        <f t="shared" si="1"/>
        <v/>
      </c>
      <c r="F40" s="2" t="str">
        <f>IF(B40&lt;&gt;"", 'ICS-217'!L42, "")</f>
        <v/>
      </c>
      <c r="G40" s="2" t="str">
        <f>IF(B40&lt;&gt;"", 'ICS-217'!D42&amp;'ICS-217'!E42, "")</f>
        <v/>
      </c>
      <c r="H40" s="2" t="str">
        <f>IF(B40="", "", IF(AND('ICS-217'!H42="",'ICS-217'!K42&lt;&gt;""), "Tone", IF(AND('ICS-217'!H42&lt;&gt;"",'ICS-217'!K42&lt;&gt;""), "T Sql", "None" )))</f>
        <v/>
      </c>
      <c r="I40" s="2" t="str">
        <f>IF(B40&lt;&gt;"", IF('ICS-217'!K42&lt;&gt;"", 'ICS-217'!K42 &amp; " Hz", "88.5 Hz"), "")</f>
        <v/>
      </c>
      <c r="J40" s="2" t="str">
        <f>IF(B40&lt;&gt;"", IF('ICS-217'!H42&lt;&gt;"", 'ICS-217'!H42 &amp; " Hz", IF('ICS-217'!K42&lt;&gt;"", ('ICS-217'!K42 &amp; " Hz"), "88.5 Hz")), "")</f>
        <v/>
      </c>
      <c r="K40" s="2" t="str">
        <f t="shared" si="2"/>
        <v/>
      </c>
      <c r="L40" s="2" t="str">
        <f t="shared" si="3"/>
        <v/>
      </c>
      <c r="M40" s="2" t="str">
        <f t="shared" si="4"/>
        <v/>
      </c>
      <c r="O40" s="2" t="str">
        <f t="shared" si="5"/>
        <v/>
      </c>
    </row>
    <row r="41">
      <c r="A41" s="2" t="str">
        <f>IF(B41&lt;&gt;"", 'ICS-217'!A43, "")</f>
        <v/>
      </c>
      <c r="B41" s="113" t="str">
        <f>IF(AND('ICS-217'!F43&gt;'Radio Config'!$C$2, 'ICS-217'!F43&lt;'Radio Config'!$D$2, 'Radio Config'!$F$2="y"), 'ICS-217'!F43, IF(AND('ICS-217'!F43&gt;'Radio Config'!$C$3, 'ICS-217'!F43&lt;'Radio Config'!$D$3, 'Radio Config'!$F$3="y"), 'ICS-217'!F43, IF(AND('ICS-217'!F43&gt;'Radio Config'!$C$4, 'ICS-217'!F43&lt;'Radio Config'!$D$4, 'Radio Config'!$F$4="y"), 'ICS-217'!F43, IF(AND('ICS-217'!F43&gt;'Radio Config'!$C$5, 'ICS-217'!F43&lt;'Radio Config'!$D$5, 'Radio Config'!$F$5="y"), 'ICS-217'!F43, IF(AND('ICS-217'!F43&gt;'Radio Config'!$C$6, 'ICS-217'!F43&lt;'Radio Config'!$D$6, 'Radio Config'!$F$6="y"), 'ICS-217'!F43, IF(AND('ICS-217'!F43&gt;'Radio Config'!$C$7, 'ICS-217'!F43&lt;'Radio Config'!$D$7, 'Radio Config'!$F$7="y"), 'ICS-217'!F43, IF(AND('ICS-217'!F43&gt;'Radio Config'!$C$8, 'ICS-217'!F43&lt;'Radio Config'!$D$8, 'Radio Config'!$F$8="y"), 'ICS-217'!F43, "")))))))</f>
        <v/>
      </c>
      <c r="C41" s="114" t="str">
        <f>IF(B41&lt;&gt;"", 'ICS-217'!I43, "")</f>
        <v/>
      </c>
      <c r="D41" s="114" t="str">
        <f>IF('ICS-217'!L43&lt;&gt;"FM","", IF(AND('ICS-217'!F43&gt;'Radio Config'!$C$2, 'ICS-217'!F43&lt;'Radio Config'!$D$2, 'Radio Config'!$F$2="y"), ABS('ICS-217'!F43-'ICS-217'!I43), IF(AND('ICS-217'!F43&gt;'Radio Config'!$C$3, 'ICS-217'!F43&lt;'Radio Config'!$D$3, 'Radio Config'!$F$3="y"), ABS('ICS-217'!F43-'ICS-217'!I43), IF(AND('ICS-217'!F43&gt;'Radio Config'!$C$4, 'ICS-217'!F43&lt;'Radio Config'!$D$4, 'Radio Config'!$F$4="y"), ABS('ICS-217'!F43-'ICS-217'!I43), IF(AND('ICS-217'!F43&gt;'Radio Config'!$C$5, 'ICS-217'!F43&lt;'Radio Config'!$D$5, 'Radio Config'!$F$5="y"), ABS('ICS-217'!F43-'ICS-217'!I43), IF(AND('ICS-217'!F43&gt;'Radio Config'!$C$6, 'ICS-217'!F43&lt;'Radio Config'!$D$6, 'Radio Config'!$F$6="y"), ABS('ICS-217'!F43-'ICS-217'!I43), IF(AND('ICS-217'!F43&gt;'Radio Config'!$C$7, 'ICS-217'!F43&lt;'Radio Config'!$D$7, 'Radio Config'!$F$7="y"), ABS('ICS-217'!F43-'ICS-217'!I43), IF(AND('ICS-217'!F43&gt;'Radio Config'!$C$8, 'ICS-217'!F43&lt;'Radio Config'!$D$8, 'Radio Config'!$F$8="y"), ABS('ICS-217'!F43-'ICS-217'!I43), ""))))))))</f>
        <v/>
      </c>
      <c r="E41" s="2" t="str">
        <f t="shared" si="1"/>
        <v/>
      </c>
      <c r="F41" s="2" t="str">
        <f>IF(B41&lt;&gt;"", 'ICS-217'!L43, "")</f>
        <v/>
      </c>
      <c r="G41" s="2" t="str">
        <f>IF(B41&lt;&gt;"", 'ICS-217'!D43&amp;'ICS-217'!E43, "")</f>
        <v/>
      </c>
      <c r="H41" s="2" t="str">
        <f>IF(B41="", "", IF(AND('ICS-217'!H43="",'ICS-217'!K43&lt;&gt;""), "Tone", IF(AND('ICS-217'!H43&lt;&gt;"",'ICS-217'!K43&lt;&gt;""), "T Sql", "None" )))</f>
        <v/>
      </c>
      <c r="I41" s="2" t="str">
        <f>IF(B41&lt;&gt;"", IF('ICS-217'!K43&lt;&gt;"", 'ICS-217'!K43 &amp; " Hz", "88.5 Hz"), "")</f>
        <v/>
      </c>
      <c r="J41" s="2" t="str">
        <f>IF(B41&lt;&gt;"", IF('ICS-217'!H43&lt;&gt;"", 'ICS-217'!H43 &amp; " Hz", IF('ICS-217'!K43&lt;&gt;"", ('ICS-217'!K43 &amp; " Hz"), "88.5 Hz")), "")</f>
        <v/>
      </c>
      <c r="K41" s="2" t="str">
        <f t="shared" si="2"/>
        <v/>
      </c>
      <c r="L41" s="2" t="str">
        <f t="shared" si="3"/>
        <v/>
      </c>
      <c r="M41" s="2" t="str">
        <f t="shared" si="4"/>
        <v/>
      </c>
      <c r="O41" s="2" t="str">
        <f t="shared" si="5"/>
        <v/>
      </c>
    </row>
    <row r="42">
      <c r="A42" s="2" t="str">
        <f>IF(B42&lt;&gt;"", 'ICS-217'!A44, "")</f>
        <v/>
      </c>
      <c r="B42" s="113">
        <f>IF(AND('ICS-217'!F44&gt;'Radio Config'!$C$2, 'ICS-217'!F44&lt;'Radio Config'!$D$2, 'Radio Config'!$F$2="y"), 'ICS-217'!F44, IF(AND('ICS-217'!F44&gt;'Radio Config'!$C$3, 'ICS-217'!F44&lt;'Radio Config'!$D$3, 'Radio Config'!$F$3="y"), 'ICS-217'!F44, IF(AND('ICS-217'!F44&gt;'Radio Config'!$C$4, 'ICS-217'!F44&lt;'Radio Config'!$D$4, 'Radio Config'!$F$4="y"), 'ICS-217'!F44, IF(AND('ICS-217'!F44&gt;'Radio Config'!$C$5, 'ICS-217'!F44&lt;'Radio Config'!$D$5, 'Radio Config'!$F$5="y"), 'ICS-217'!F44, IF(AND('ICS-217'!F44&gt;'Radio Config'!$C$6, 'ICS-217'!F44&lt;'Radio Config'!$D$6, 'Radio Config'!$F$6="y"), 'ICS-217'!F44, IF(AND('ICS-217'!F44&gt;'Radio Config'!$C$7, 'ICS-217'!F44&lt;'Radio Config'!$D$7, 'Radio Config'!$F$7="y"), 'ICS-217'!F44, IF(AND('ICS-217'!F44&gt;'Radio Config'!$C$8, 'ICS-217'!F44&lt;'Radio Config'!$D$8, 'Radio Config'!$F$8="y"), 'ICS-217'!F44, "")))))))</f>
        <v>444.375</v>
      </c>
      <c r="C42" s="114">
        <f>IF(B42&lt;&gt;"", 'ICS-217'!I44, "")</f>
        <v>449.375</v>
      </c>
      <c r="D42" s="114">
        <f>IF('ICS-217'!L44&lt;&gt;"FM","", IF(AND('ICS-217'!F44&gt;'Radio Config'!$C$2, 'ICS-217'!F44&lt;'Radio Config'!$D$2, 'Radio Config'!$F$2="y"), ABS('ICS-217'!F44-'ICS-217'!I44), IF(AND('ICS-217'!F44&gt;'Radio Config'!$C$3, 'ICS-217'!F44&lt;'Radio Config'!$D$3, 'Radio Config'!$F$3="y"), ABS('ICS-217'!F44-'ICS-217'!I44), IF(AND('ICS-217'!F44&gt;'Radio Config'!$C$4, 'ICS-217'!F44&lt;'Radio Config'!$D$4, 'Radio Config'!$F$4="y"), ABS('ICS-217'!F44-'ICS-217'!I44), IF(AND('ICS-217'!F44&gt;'Radio Config'!$C$5, 'ICS-217'!F44&lt;'Radio Config'!$D$5, 'Radio Config'!$F$5="y"), ABS('ICS-217'!F44-'ICS-217'!I44), IF(AND('ICS-217'!F44&gt;'Radio Config'!$C$6, 'ICS-217'!F44&lt;'Radio Config'!$D$6, 'Radio Config'!$F$6="y"), ABS('ICS-217'!F44-'ICS-217'!I44), IF(AND('ICS-217'!F44&gt;'Radio Config'!$C$7, 'ICS-217'!F44&lt;'Radio Config'!$D$7, 'Radio Config'!$F$7="y"), ABS('ICS-217'!F44-'ICS-217'!I44), IF(AND('ICS-217'!F44&gt;'Radio Config'!$C$8, 'ICS-217'!F44&lt;'Radio Config'!$D$8, 'Radio Config'!$F$8="y"), ABS('ICS-217'!F44-'ICS-217'!I44), ""))))))))</f>
        <v>5</v>
      </c>
      <c r="E42" s="2" t="str">
        <f t="shared" si="1"/>
        <v>+DUP</v>
      </c>
      <c r="F42" s="2" t="str">
        <f>IF(B42&lt;&gt;"", 'ICS-217'!L44, "")</f>
        <v>FM</v>
      </c>
      <c r="G42" s="2" t="str">
        <f>IF(B42&lt;&gt;"", 'ICS-217'!D44&amp;'ICS-217'!E44, "")</f>
        <v>22C-7</v>
      </c>
      <c r="H42" s="2" t="str">
        <f>IF(B42="", "", IF(AND('ICS-217'!H44="",'ICS-217'!K44&lt;&gt;""), "Tone", IF(AND('ICS-217'!H44&lt;&gt;"",'ICS-217'!K44&lt;&gt;""), "T Sql", "None" )))</f>
        <v>Tone</v>
      </c>
      <c r="I42" s="2" t="str">
        <f>IF(B42&lt;&gt;"", IF('ICS-217'!K44&lt;&gt;"", 'ICS-217'!K44 &amp; " Hz", "88.5 Hz"), "")</f>
        <v>110.9 Hz</v>
      </c>
      <c r="J42" s="2" t="str">
        <f>IF(B42&lt;&gt;"", IF('ICS-217'!H44&lt;&gt;"", 'ICS-217'!H44 &amp; " Hz", IF('ICS-217'!K44&lt;&gt;"", ('ICS-217'!K44 &amp; " Hz"), "88.5 Hz")), "")</f>
        <v>110.9 Hz</v>
      </c>
      <c r="K42" s="2" t="str">
        <f t="shared" si="2"/>
        <v>23</v>
      </c>
      <c r="L42" s="2" t="str">
        <f t="shared" si="3"/>
        <v>Both N</v>
      </c>
      <c r="M42" s="2" t="str">
        <f t="shared" si="4"/>
        <v>Off</v>
      </c>
      <c r="O42" s="2" t="str">
        <f t="shared" si="5"/>
        <v>Filter 1</v>
      </c>
    </row>
    <row r="43">
      <c r="A43" s="2" t="str">
        <f>IF(B43&lt;&gt;"", 'ICS-217'!A45, "")</f>
        <v/>
      </c>
      <c r="B43" s="113">
        <f>IF(AND('ICS-217'!F45&gt;'Radio Config'!$C$2, 'ICS-217'!F45&lt;'Radio Config'!$D$2, 'Radio Config'!$F$2="y"), 'ICS-217'!F45, IF(AND('ICS-217'!F45&gt;'Radio Config'!$C$3, 'ICS-217'!F45&lt;'Radio Config'!$D$3, 'Radio Config'!$F$3="y"), 'ICS-217'!F45, IF(AND('ICS-217'!F45&gt;'Radio Config'!$C$4, 'ICS-217'!F45&lt;'Radio Config'!$D$4, 'Radio Config'!$F$4="y"), 'ICS-217'!F45, IF(AND('ICS-217'!F45&gt;'Radio Config'!$C$5, 'ICS-217'!F45&lt;'Radio Config'!$D$5, 'Radio Config'!$F$5="y"), 'ICS-217'!F45, IF(AND('ICS-217'!F45&gt;'Radio Config'!$C$6, 'ICS-217'!F45&lt;'Radio Config'!$D$6, 'Radio Config'!$F$6="y"), 'ICS-217'!F45, IF(AND('ICS-217'!F45&gt;'Radio Config'!$C$7, 'ICS-217'!F45&lt;'Radio Config'!$D$7, 'Radio Config'!$F$7="y"), 'ICS-217'!F45, IF(AND('ICS-217'!F45&gt;'Radio Config'!$C$8, 'ICS-217'!F45&lt;'Radio Config'!$D$8, 'Radio Config'!$F$8="y"), 'ICS-217'!F45, "")))))))</f>
        <v>443.05</v>
      </c>
      <c r="C43" s="114">
        <f>IF(B43&lt;&gt;"", 'ICS-217'!I45, "")</f>
        <v>448.05</v>
      </c>
      <c r="D43" s="114">
        <f>IF('ICS-217'!L45&lt;&gt;"FM","", IF(AND('ICS-217'!F45&gt;'Radio Config'!$C$2, 'ICS-217'!F45&lt;'Radio Config'!$D$2, 'Radio Config'!$F$2="y"), ABS('ICS-217'!F45-'ICS-217'!I45), IF(AND('ICS-217'!F45&gt;'Radio Config'!$C$3, 'ICS-217'!F45&lt;'Radio Config'!$D$3, 'Radio Config'!$F$3="y"), ABS('ICS-217'!F45-'ICS-217'!I45), IF(AND('ICS-217'!F45&gt;'Radio Config'!$C$4, 'ICS-217'!F45&lt;'Radio Config'!$D$4, 'Radio Config'!$F$4="y"), ABS('ICS-217'!F45-'ICS-217'!I45), IF(AND('ICS-217'!F45&gt;'Radio Config'!$C$5, 'ICS-217'!F45&lt;'Radio Config'!$D$5, 'Radio Config'!$F$5="y"), ABS('ICS-217'!F45-'ICS-217'!I45), IF(AND('ICS-217'!F45&gt;'Radio Config'!$C$6, 'ICS-217'!F45&lt;'Radio Config'!$D$6, 'Radio Config'!$F$6="y"), ABS('ICS-217'!F45-'ICS-217'!I45), IF(AND('ICS-217'!F45&gt;'Radio Config'!$C$7, 'ICS-217'!F45&lt;'Radio Config'!$D$7, 'Radio Config'!$F$7="y"), ABS('ICS-217'!F45-'ICS-217'!I45), IF(AND('ICS-217'!F45&gt;'Radio Config'!$C$8, 'ICS-217'!F45&lt;'Radio Config'!$D$8, 'Radio Config'!$F$8="y"), ABS('ICS-217'!F45-'ICS-217'!I45), ""))))))))</f>
        <v>5</v>
      </c>
      <c r="E43" s="2" t="str">
        <f t="shared" si="1"/>
        <v>+DUP</v>
      </c>
      <c r="F43" s="2" t="str">
        <f>IF(B43&lt;&gt;"", 'ICS-217'!L45, "")</f>
        <v>FM</v>
      </c>
      <c r="G43" s="2" t="str">
        <f>IF(B43&lt;&gt;"", 'ICS-217'!D45&amp;'ICS-217'!E45, "")</f>
        <v>22D-7</v>
      </c>
      <c r="H43" s="2" t="str">
        <f>IF(B43="", "", IF(AND('ICS-217'!H45="",'ICS-217'!K45&lt;&gt;""), "Tone", IF(AND('ICS-217'!H45&lt;&gt;"",'ICS-217'!K45&lt;&gt;""), "T Sql", "None" )))</f>
        <v>Tone</v>
      </c>
      <c r="I43" s="2" t="str">
        <f>IF(B43&lt;&gt;"", IF('ICS-217'!K45&lt;&gt;"", 'ICS-217'!K45 &amp; " Hz", "88.5 Hz"), "")</f>
        <v>131.8 Hz</v>
      </c>
      <c r="J43" s="2" t="str">
        <f>IF(B43&lt;&gt;"", IF('ICS-217'!H45&lt;&gt;"", 'ICS-217'!H45 &amp; " Hz", IF('ICS-217'!K45&lt;&gt;"", ('ICS-217'!K45 &amp; " Hz"), "88.5 Hz")), "")</f>
        <v>131.8 Hz</v>
      </c>
      <c r="K43" s="2" t="str">
        <f t="shared" si="2"/>
        <v>23</v>
      </c>
      <c r="L43" s="2" t="str">
        <f t="shared" si="3"/>
        <v>Both N</v>
      </c>
      <c r="M43" s="2" t="str">
        <f t="shared" si="4"/>
        <v>Off</v>
      </c>
      <c r="O43" s="2" t="str">
        <f t="shared" si="5"/>
        <v>Filter 1</v>
      </c>
    </row>
    <row r="44">
      <c r="A44" s="2" t="str">
        <f>IF(B44&lt;&gt;"", 'ICS-217'!A46, "")</f>
        <v/>
      </c>
      <c r="B44" s="113">
        <f>IF(AND('ICS-217'!F46&gt;'Radio Config'!$C$2, 'ICS-217'!F46&lt;'Radio Config'!$D$2, 'Radio Config'!$F$2="y"), 'ICS-217'!F46, IF(AND('ICS-217'!F46&gt;'Radio Config'!$C$3, 'ICS-217'!F46&lt;'Radio Config'!$D$3, 'Radio Config'!$F$3="y"), 'ICS-217'!F46, IF(AND('ICS-217'!F46&gt;'Radio Config'!$C$4, 'ICS-217'!F46&lt;'Radio Config'!$D$4, 'Radio Config'!$F$4="y"), 'ICS-217'!F46, IF(AND('ICS-217'!F46&gt;'Radio Config'!$C$5, 'ICS-217'!F46&lt;'Radio Config'!$D$5, 'Radio Config'!$F$5="y"), 'ICS-217'!F46, IF(AND('ICS-217'!F46&gt;'Radio Config'!$C$6, 'ICS-217'!F46&lt;'Radio Config'!$D$6, 'Radio Config'!$F$6="y"), 'ICS-217'!F46, IF(AND('ICS-217'!F46&gt;'Radio Config'!$C$7, 'ICS-217'!F46&lt;'Radio Config'!$D$7, 'Radio Config'!$F$7="y"), 'ICS-217'!F46, IF(AND('ICS-217'!F46&gt;'Radio Config'!$C$8, 'ICS-217'!F46&lt;'Radio Config'!$D$8, 'Radio Config'!$F$8="y"), 'ICS-217'!F46, "")))))))</f>
        <v>442.675</v>
      </c>
      <c r="C44" s="114">
        <f>IF(B44&lt;&gt;"", 'ICS-217'!I46, "")</f>
        <v>447.675</v>
      </c>
      <c r="D44" s="114">
        <f>IF('ICS-217'!L46&lt;&gt;"FM","", IF(AND('ICS-217'!F46&gt;'Radio Config'!$C$2, 'ICS-217'!F46&lt;'Radio Config'!$D$2, 'Radio Config'!$F$2="y"), ABS('ICS-217'!F46-'ICS-217'!I46), IF(AND('ICS-217'!F46&gt;'Radio Config'!$C$3, 'ICS-217'!F46&lt;'Radio Config'!$D$3, 'Radio Config'!$F$3="y"), ABS('ICS-217'!F46-'ICS-217'!I46), IF(AND('ICS-217'!F46&gt;'Radio Config'!$C$4, 'ICS-217'!F46&lt;'Radio Config'!$D$4, 'Radio Config'!$F$4="y"), ABS('ICS-217'!F46-'ICS-217'!I46), IF(AND('ICS-217'!F46&gt;'Radio Config'!$C$5, 'ICS-217'!F46&lt;'Radio Config'!$D$5, 'Radio Config'!$F$5="y"), ABS('ICS-217'!F46-'ICS-217'!I46), IF(AND('ICS-217'!F46&gt;'Radio Config'!$C$6, 'ICS-217'!F46&lt;'Radio Config'!$D$6, 'Radio Config'!$F$6="y"), ABS('ICS-217'!F46-'ICS-217'!I46), IF(AND('ICS-217'!F46&gt;'Radio Config'!$C$7, 'ICS-217'!F46&lt;'Radio Config'!$D$7, 'Radio Config'!$F$7="y"), ABS('ICS-217'!F46-'ICS-217'!I46), IF(AND('ICS-217'!F46&gt;'Radio Config'!$C$8, 'ICS-217'!F46&lt;'Radio Config'!$D$8, 'Radio Config'!$F$8="y"), ABS('ICS-217'!F46-'ICS-217'!I46), ""))))))))</f>
        <v>5</v>
      </c>
      <c r="E44" s="2" t="str">
        <f t="shared" si="1"/>
        <v>+DUP</v>
      </c>
      <c r="F44" s="2" t="str">
        <f>IF(B44&lt;&gt;"", 'ICS-217'!L46, "")</f>
        <v>FM</v>
      </c>
      <c r="G44" s="2" t="str">
        <f>IF(B44&lt;&gt;"", 'ICS-217'!D46&amp;'ICS-217'!E46, "")</f>
        <v>22EZ-7</v>
      </c>
      <c r="H44" s="2" t="str">
        <f>IF(B44="", "", IF(AND('ICS-217'!H46="",'ICS-217'!K46&lt;&gt;""), "Tone", IF(AND('ICS-217'!H46&lt;&gt;"",'ICS-217'!K46&lt;&gt;""), "T Sql", "None" )))</f>
        <v>Tone</v>
      </c>
      <c r="I44" s="2" t="str">
        <f>IF(B44&lt;&gt;"", IF('ICS-217'!K46&lt;&gt;"", 'ICS-217'!K46 &amp; " Hz", "88.5 Hz"), "")</f>
        <v>162.2 Hz</v>
      </c>
      <c r="J44" s="2" t="str">
        <f>IF(B44&lt;&gt;"", IF('ICS-217'!H46&lt;&gt;"", 'ICS-217'!H46 &amp; " Hz", IF('ICS-217'!K46&lt;&gt;"", ('ICS-217'!K46 &amp; " Hz"), "88.5 Hz")), "")</f>
        <v>162.2 Hz</v>
      </c>
      <c r="K44" s="2" t="str">
        <f t="shared" si="2"/>
        <v>23</v>
      </c>
      <c r="L44" s="2" t="str">
        <f t="shared" si="3"/>
        <v>Both N</v>
      </c>
      <c r="M44" s="2" t="str">
        <f t="shared" si="4"/>
        <v>Off</v>
      </c>
      <c r="O44" s="2" t="str">
        <f t="shared" si="5"/>
        <v>Filter 1</v>
      </c>
    </row>
    <row r="45">
      <c r="A45" s="2" t="str">
        <f>IF(B45&lt;&gt;"", 'ICS-217'!A47, "")</f>
        <v/>
      </c>
      <c r="B45" s="113" t="str">
        <f>IF(AND('ICS-217'!F47&gt;'Radio Config'!$C$2, 'ICS-217'!F47&lt;'Radio Config'!$D$2, 'Radio Config'!$F$2="y"), 'ICS-217'!F47, IF(AND('ICS-217'!F47&gt;'Radio Config'!$C$3, 'ICS-217'!F47&lt;'Radio Config'!$D$3, 'Radio Config'!$F$3="y"), 'ICS-217'!F47, IF(AND('ICS-217'!F47&gt;'Radio Config'!$C$4, 'ICS-217'!F47&lt;'Radio Config'!$D$4, 'Radio Config'!$F$4="y"), 'ICS-217'!F47, IF(AND('ICS-217'!F47&gt;'Radio Config'!$C$5, 'ICS-217'!F47&lt;'Radio Config'!$D$5, 'Radio Config'!$F$5="y"), 'ICS-217'!F47, IF(AND('ICS-217'!F47&gt;'Radio Config'!$C$6, 'ICS-217'!F47&lt;'Radio Config'!$D$6, 'Radio Config'!$F$6="y"), 'ICS-217'!F47, IF(AND('ICS-217'!F47&gt;'Radio Config'!$C$7, 'ICS-217'!F47&lt;'Radio Config'!$D$7, 'Radio Config'!$F$7="y"), 'ICS-217'!F47, IF(AND('ICS-217'!F47&gt;'Radio Config'!$C$8, 'ICS-217'!F47&lt;'Radio Config'!$D$8, 'Radio Config'!$F$8="y"), 'ICS-217'!F47, "")))))))</f>
        <v/>
      </c>
      <c r="C45" s="114" t="str">
        <f>IF(B45&lt;&gt;"", 'ICS-217'!I47, "")</f>
        <v/>
      </c>
      <c r="D45" s="114" t="str">
        <f>IF('ICS-217'!L47&lt;&gt;"FM","", IF(AND('ICS-217'!F47&gt;'Radio Config'!$C$2, 'ICS-217'!F47&lt;'Radio Config'!$D$2, 'Radio Config'!$F$2="y"), ABS('ICS-217'!F47-'ICS-217'!I47), IF(AND('ICS-217'!F47&gt;'Radio Config'!$C$3, 'ICS-217'!F47&lt;'Radio Config'!$D$3, 'Radio Config'!$F$3="y"), ABS('ICS-217'!F47-'ICS-217'!I47), IF(AND('ICS-217'!F47&gt;'Radio Config'!$C$4, 'ICS-217'!F47&lt;'Radio Config'!$D$4, 'Radio Config'!$F$4="y"), ABS('ICS-217'!F47-'ICS-217'!I47), IF(AND('ICS-217'!F47&gt;'Radio Config'!$C$5, 'ICS-217'!F47&lt;'Radio Config'!$D$5, 'Radio Config'!$F$5="y"), ABS('ICS-217'!F47-'ICS-217'!I47), IF(AND('ICS-217'!F47&gt;'Radio Config'!$C$6, 'ICS-217'!F47&lt;'Radio Config'!$D$6, 'Radio Config'!$F$6="y"), ABS('ICS-217'!F47-'ICS-217'!I47), IF(AND('ICS-217'!F47&gt;'Radio Config'!$C$7, 'ICS-217'!F47&lt;'Radio Config'!$D$7, 'Radio Config'!$F$7="y"), ABS('ICS-217'!F47-'ICS-217'!I47), IF(AND('ICS-217'!F47&gt;'Radio Config'!$C$8, 'ICS-217'!F47&lt;'Radio Config'!$D$8, 'Radio Config'!$F$8="y"), ABS('ICS-217'!F47-'ICS-217'!I47), ""))))))))</f>
        <v/>
      </c>
      <c r="E45" s="2" t="str">
        <f t="shared" si="1"/>
        <v/>
      </c>
      <c r="F45" s="2" t="str">
        <f>IF(B45&lt;&gt;"", 'ICS-217'!L47, "")</f>
        <v/>
      </c>
      <c r="G45" s="2" t="str">
        <f>IF(B45&lt;&gt;"", 'ICS-217'!D47&amp;'ICS-217'!E47, "")</f>
        <v/>
      </c>
      <c r="H45" s="2" t="str">
        <f>IF(B45="", "", IF(AND('ICS-217'!H47="",'ICS-217'!K47&lt;&gt;""), "Tone", IF(AND('ICS-217'!H47&lt;&gt;"",'ICS-217'!K47&lt;&gt;""), "T Sql", "None" )))</f>
        <v/>
      </c>
      <c r="I45" s="2" t="str">
        <f>IF(B45&lt;&gt;"", IF('ICS-217'!K47&lt;&gt;"", 'ICS-217'!K47 &amp; " Hz", "88.5 Hz"), "")</f>
        <v/>
      </c>
      <c r="J45" s="2" t="str">
        <f>IF(B45&lt;&gt;"", IF('ICS-217'!H47&lt;&gt;"", 'ICS-217'!H47 &amp; " Hz", IF('ICS-217'!K47&lt;&gt;"", ('ICS-217'!K47 &amp; " Hz"), "88.5 Hz")), "")</f>
        <v/>
      </c>
      <c r="K45" s="2" t="str">
        <f t="shared" si="2"/>
        <v/>
      </c>
      <c r="L45" s="2" t="str">
        <f t="shared" si="3"/>
        <v/>
      </c>
      <c r="M45" s="2" t="str">
        <f t="shared" si="4"/>
        <v/>
      </c>
      <c r="O45" s="2" t="str">
        <f t="shared" si="5"/>
        <v/>
      </c>
    </row>
    <row r="46">
      <c r="A46" s="2" t="str">
        <f>IF(B46&lt;&gt;"", 'ICS-217'!A48, "")</f>
        <v/>
      </c>
      <c r="B46" s="113" t="str">
        <f>IF(AND('ICS-217'!F48&gt;'Radio Config'!$C$2, 'ICS-217'!F48&lt;'Radio Config'!$D$2, 'Radio Config'!$F$2="y"), 'ICS-217'!F48, IF(AND('ICS-217'!F48&gt;'Radio Config'!$C$3, 'ICS-217'!F48&lt;'Radio Config'!$D$3, 'Radio Config'!$F$3="y"), 'ICS-217'!F48, IF(AND('ICS-217'!F48&gt;'Radio Config'!$C$4, 'ICS-217'!F48&lt;'Radio Config'!$D$4, 'Radio Config'!$F$4="y"), 'ICS-217'!F48, IF(AND('ICS-217'!F48&gt;'Radio Config'!$C$5, 'ICS-217'!F48&lt;'Radio Config'!$D$5, 'Radio Config'!$F$5="y"), 'ICS-217'!F48, IF(AND('ICS-217'!F48&gt;'Radio Config'!$C$6, 'ICS-217'!F48&lt;'Radio Config'!$D$6, 'Radio Config'!$F$6="y"), 'ICS-217'!F48, IF(AND('ICS-217'!F48&gt;'Radio Config'!$C$7, 'ICS-217'!F48&lt;'Radio Config'!$D$7, 'Radio Config'!$F$7="y"), 'ICS-217'!F48, IF(AND('ICS-217'!F48&gt;'Radio Config'!$C$8, 'ICS-217'!F48&lt;'Radio Config'!$D$8, 'Radio Config'!$F$8="y"), 'ICS-217'!F48, "")))))))</f>
        <v/>
      </c>
      <c r="C46" s="114" t="str">
        <f>IF(B46&lt;&gt;"", 'ICS-217'!I48, "")</f>
        <v/>
      </c>
      <c r="D46" s="114" t="str">
        <f>IF('ICS-217'!L48&lt;&gt;"FM","", IF(AND('ICS-217'!F48&gt;'Radio Config'!$C$2, 'ICS-217'!F48&lt;'Radio Config'!$D$2, 'Radio Config'!$F$2="y"), ABS('ICS-217'!F48-'ICS-217'!I48), IF(AND('ICS-217'!F48&gt;'Radio Config'!$C$3, 'ICS-217'!F48&lt;'Radio Config'!$D$3, 'Radio Config'!$F$3="y"), ABS('ICS-217'!F48-'ICS-217'!I48), IF(AND('ICS-217'!F48&gt;'Radio Config'!$C$4, 'ICS-217'!F48&lt;'Radio Config'!$D$4, 'Radio Config'!$F$4="y"), ABS('ICS-217'!F48-'ICS-217'!I48), IF(AND('ICS-217'!F48&gt;'Radio Config'!$C$5, 'ICS-217'!F48&lt;'Radio Config'!$D$5, 'Radio Config'!$F$5="y"), ABS('ICS-217'!F48-'ICS-217'!I48), IF(AND('ICS-217'!F48&gt;'Radio Config'!$C$6, 'ICS-217'!F48&lt;'Radio Config'!$D$6, 'Radio Config'!$F$6="y"), ABS('ICS-217'!F48-'ICS-217'!I48), IF(AND('ICS-217'!F48&gt;'Radio Config'!$C$7, 'ICS-217'!F48&lt;'Radio Config'!$D$7, 'Radio Config'!$F$7="y"), ABS('ICS-217'!F48-'ICS-217'!I48), IF(AND('ICS-217'!F48&gt;'Radio Config'!$C$8, 'ICS-217'!F48&lt;'Radio Config'!$D$8, 'Radio Config'!$F$8="y"), ABS('ICS-217'!F48-'ICS-217'!I48), ""))))))))</f>
        <v/>
      </c>
      <c r="E46" s="2" t="str">
        <f t="shared" si="1"/>
        <v/>
      </c>
      <c r="F46" s="2" t="str">
        <f>IF(B46&lt;&gt;"", 'ICS-217'!L48, "")</f>
        <v/>
      </c>
      <c r="G46" s="2" t="str">
        <f>IF(B46&lt;&gt;"", 'ICS-217'!D48&amp;'ICS-217'!E48, "")</f>
        <v/>
      </c>
      <c r="H46" s="2" t="str">
        <f>IF(B46="", "", IF(AND('ICS-217'!H48="",'ICS-217'!K48&lt;&gt;""), "Tone", IF(AND('ICS-217'!H48&lt;&gt;"",'ICS-217'!K48&lt;&gt;""), "T Sql", "None" )))</f>
        <v/>
      </c>
      <c r="I46" s="2" t="str">
        <f>IF(B46&lt;&gt;"", IF('ICS-217'!K48&lt;&gt;"", 'ICS-217'!K48 &amp; " Hz", "88.5 Hz"), "")</f>
        <v/>
      </c>
      <c r="J46" s="2" t="str">
        <f>IF(B46&lt;&gt;"", IF('ICS-217'!H48&lt;&gt;"", 'ICS-217'!H48 &amp; " Hz", IF('ICS-217'!K48&lt;&gt;"", ('ICS-217'!K48 &amp; " Hz"), "88.5 Hz")), "")</f>
        <v/>
      </c>
      <c r="K46" s="2" t="str">
        <f t="shared" si="2"/>
        <v/>
      </c>
      <c r="L46" s="2" t="str">
        <f t="shared" si="3"/>
        <v/>
      </c>
      <c r="M46" s="2" t="str">
        <f t="shared" si="4"/>
        <v/>
      </c>
      <c r="O46" s="2" t="str">
        <f t="shared" si="5"/>
        <v/>
      </c>
    </row>
    <row r="47">
      <c r="A47" s="2" t="str">
        <f>IF(B47&lt;&gt;"", 'ICS-217'!A49, "")</f>
        <v/>
      </c>
      <c r="B47" s="113" t="str">
        <f>IF(AND('ICS-217'!F49&gt;'Radio Config'!$C$2, 'ICS-217'!F49&lt;'Radio Config'!$D$2, 'Radio Config'!$F$2="y"), 'ICS-217'!F49, IF(AND('ICS-217'!F49&gt;'Radio Config'!$C$3, 'ICS-217'!F49&lt;'Radio Config'!$D$3, 'Radio Config'!$F$3="y"), 'ICS-217'!F49, IF(AND('ICS-217'!F49&gt;'Radio Config'!$C$4, 'ICS-217'!F49&lt;'Radio Config'!$D$4, 'Radio Config'!$F$4="y"), 'ICS-217'!F49, IF(AND('ICS-217'!F49&gt;'Radio Config'!$C$5, 'ICS-217'!F49&lt;'Radio Config'!$D$5, 'Radio Config'!$F$5="y"), 'ICS-217'!F49, IF(AND('ICS-217'!F49&gt;'Radio Config'!$C$6, 'ICS-217'!F49&lt;'Radio Config'!$D$6, 'Radio Config'!$F$6="y"), 'ICS-217'!F49, IF(AND('ICS-217'!F49&gt;'Radio Config'!$C$7, 'ICS-217'!F49&lt;'Radio Config'!$D$7, 'Radio Config'!$F$7="y"), 'ICS-217'!F49, IF(AND('ICS-217'!F49&gt;'Radio Config'!$C$8, 'ICS-217'!F49&lt;'Radio Config'!$D$8, 'Radio Config'!$F$8="y"), 'ICS-217'!F49, "")))))))</f>
        <v/>
      </c>
      <c r="C47" s="114" t="str">
        <f>IF(B47&lt;&gt;"", 'ICS-217'!I49, "")</f>
        <v/>
      </c>
      <c r="D47" s="114" t="str">
        <f>IF('ICS-217'!L49&lt;&gt;"FM","", IF(AND('ICS-217'!F49&gt;'Radio Config'!$C$2, 'ICS-217'!F49&lt;'Radio Config'!$D$2, 'Radio Config'!$F$2="y"), ABS('ICS-217'!F49-'ICS-217'!I49), IF(AND('ICS-217'!F49&gt;'Radio Config'!$C$3, 'ICS-217'!F49&lt;'Radio Config'!$D$3, 'Radio Config'!$F$3="y"), ABS('ICS-217'!F49-'ICS-217'!I49), IF(AND('ICS-217'!F49&gt;'Radio Config'!$C$4, 'ICS-217'!F49&lt;'Radio Config'!$D$4, 'Radio Config'!$F$4="y"), ABS('ICS-217'!F49-'ICS-217'!I49), IF(AND('ICS-217'!F49&gt;'Radio Config'!$C$5, 'ICS-217'!F49&lt;'Radio Config'!$D$5, 'Radio Config'!$F$5="y"), ABS('ICS-217'!F49-'ICS-217'!I49), IF(AND('ICS-217'!F49&gt;'Radio Config'!$C$6, 'ICS-217'!F49&lt;'Radio Config'!$D$6, 'Radio Config'!$F$6="y"), ABS('ICS-217'!F49-'ICS-217'!I49), IF(AND('ICS-217'!F49&gt;'Radio Config'!$C$7, 'ICS-217'!F49&lt;'Radio Config'!$D$7, 'Radio Config'!$F$7="y"), ABS('ICS-217'!F49-'ICS-217'!I49), IF(AND('ICS-217'!F49&gt;'Radio Config'!$C$8, 'ICS-217'!F49&lt;'Radio Config'!$D$8, 'Radio Config'!$F$8="y"), ABS('ICS-217'!F49-'ICS-217'!I49), ""))))))))</f>
        <v/>
      </c>
      <c r="E47" s="2" t="str">
        <f t="shared" si="1"/>
        <v/>
      </c>
      <c r="F47" s="2" t="str">
        <f>IF(B47&lt;&gt;"", 'ICS-217'!L49, "")</f>
        <v/>
      </c>
      <c r="G47" s="2" t="str">
        <f>IF(B47&lt;&gt;"", 'ICS-217'!D49&amp;'ICS-217'!E49, "")</f>
        <v/>
      </c>
      <c r="H47" s="2" t="str">
        <f>IF(B47="", "", IF(AND('ICS-217'!H49="",'ICS-217'!K49&lt;&gt;""), "Tone", IF(AND('ICS-217'!H49&lt;&gt;"",'ICS-217'!K49&lt;&gt;""), "T Sql", "None" )))</f>
        <v/>
      </c>
      <c r="I47" s="2" t="str">
        <f>IF(B47&lt;&gt;"", IF('ICS-217'!K49&lt;&gt;"", 'ICS-217'!K49 &amp; " Hz", "88.5 Hz"), "")</f>
        <v/>
      </c>
      <c r="J47" s="2" t="str">
        <f>IF(B47&lt;&gt;"", IF('ICS-217'!H49&lt;&gt;"", 'ICS-217'!H49 &amp; " Hz", IF('ICS-217'!K49&lt;&gt;"", ('ICS-217'!K49 &amp; " Hz"), "88.5 Hz")), "")</f>
        <v/>
      </c>
      <c r="K47" s="2" t="str">
        <f t="shared" si="2"/>
        <v/>
      </c>
      <c r="L47" s="2" t="str">
        <f t="shared" si="3"/>
        <v/>
      </c>
      <c r="M47" s="2" t="str">
        <f t="shared" si="4"/>
        <v/>
      </c>
      <c r="O47" s="2" t="str">
        <f t="shared" si="5"/>
        <v/>
      </c>
    </row>
    <row r="48">
      <c r="A48" s="2" t="str">
        <f>IF(B48&lt;&gt;"", 'ICS-217'!A50, "")</f>
        <v/>
      </c>
      <c r="B48" s="113" t="str">
        <f>IF(AND('ICS-217'!F50&gt;'Radio Config'!$C$2, 'ICS-217'!F50&lt;'Radio Config'!$D$2, 'Radio Config'!$F$2="y"), 'ICS-217'!F50, IF(AND('ICS-217'!F50&gt;'Radio Config'!$C$3, 'ICS-217'!F50&lt;'Radio Config'!$D$3, 'Radio Config'!$F$3="y"), 'ICS-217'!F50, IF(AND('ICS-217'!F50&gt;'Radio Config'!$C$4, 'ICS-217'!F50&lt;'Radio Config'!$D$4, 'Radio Config'!$F$4="y"), 'ICS-217'!F50, IF(AND('ICS-217'!F50&gt;'Radio Config'!$C$5, 'ICS-217'!F50&lt;'Radio Config'!$D$5, 'Radio Config'!$F$5="y"), 'ICS-217'!F50, IF(AND('ICS-217'!F50&gt;'Radio Config'!$C$6, 'ICS-217'!F50&lt;'Radio Config'!$D$6, 'Radio Config'!$F$6="y"), 'ICS-217'!F50, IF(AND('ICS-217'!F50&gt;'Radio Config'!$C$7, 'ICS-217'!F50&lt;'Radio Config'!$D$7, 'Radio Config'!$F$7="y"), 'ICS-217'!F50, IF(AND('ICS-217'!F50&gt;'Radio Config'!$C$8, 'ICS-217'!F50&lt;'Radio Config'!$D$8, 'Radio Config'!$F$8="y"), 'ICS-217'!F50, "")))))))</f>
        <v/>
      </c>
      <c r="C48" s="114" t="str">
        <f>IF(B48&lt;&gt;"", 'ICS-217'!I50, "")</f>
        <v/>
      </c>
      <c r="D48" s="114" t="str">
        <f>IF('ICS-217'!L50&lt;&gt;"FM","", IF(AND('ICS-217'!F50&gt;'Radio Config'!$C$2, 'ICS-217'!F50&lt;'Radio Config'!$D$2, 'Radio Config'!$F$2="y"), ABS('ICS-217'!F50-'ICS-217'!I50), IF(AND('ICS-217'!F50&gt;'Radio Config'!$C$3, 'ICS-217'!F50&lt;'Radio Config'!$D$3, 'Radio Config'!$F$3="y"), ABS('ICS-217'!F50-'ICS-217'!I50), IF(AND('ICS-217'!F50&gt;'Radio Config'!$C$4, 'ICS-217'!F50&lt;'Radio Config'!$D$4, 'Radio Config'!$F$4="y"), ABS('ICS-217'!F50-'ICS-217'!I50), IF(AND('ICS-217'!F50&gt;'Radio Config'!$C$5, 'ICS-217'!F50&lt;'Radio Config'!$D$5, 'Radio Config'!$F$5="y"), ABS('ICS-217'!F50-'ICS-217'!I50), IF(AND('ICS-217'!F50&gt;'Radio Config'!$C$6, 'ICS-217'!F50&lt;'Radio Config'!$D$6, 'Radio Config'!$F$6="y"), ABS('ICS-217'!F50-'ICS-217'!I50), IF(AND('ICS-217'!F50&gt;'Radio Config'!$C$7, 'ICS-217'!F50&lt;'Radio Config'!$D$7, 'Radio Config'!$F$7="y"), ABS('ICS-217'!F50-'ICS-217'!I50), IF(AND('ICS-217'!F50&gt;'Radio Config'!$C$8, 'ICS-217'!F50&lt;'Radio Config'!$D$8, 'Radio Config'!$F$8="y"), ABS('ICS-217'!F50-'ICS-217'!I50), ""))))))))</f>
        <v/>
      </c>
      <c r="E48" s="2" t="str">
        <f t="shared" si="1"/>
        <v/>
      </c>
      <c r="F48" s="2" t="str">
        <f>IF(B48&lt;&gt;"", 'ICS-217'!L50, "")</f>
        <v/>
      </c>
      <c r="G48" s="2" t="str">
        <f>IF(B48&lt;&gt;"", 'ICS-217'!D50&amp;'ICS-217'!E50, "")</f>
        <v/>
      </c>
      <c r="H48" s="2" t="str">
        <f>IF(B48="", "", IF(AND('ICS-217'!H50="",'ICS-217'!K50&lt;&gt;""), "Tone", IF(AND('ICS-217'!H50&lt;&gt;"",'ICS-217'!K50&lt;&gt;""), "T Sql", "None" )))</f>
        <v/>
      </c>
      <c r="I48" s="2" t="str">
        <f>IF(B48&lt;&gt;"", IF('ICS-217'!K50&lt;&gt;"", 'ICS-217'!K50 &amp; " Hz", "88.5 Hz"), "")</f>
        <v/>
      </c>
      <c r="J48" s="2" t="str">
        <f>IF(B48&lt;&gt;"", IF('ICS-217'!H50&lt;&gt;"", 'ICS-217'!H50 &amp; " Hz", IF('ICS-217'!K50&lt;&gt;"", ('ICS-217'!K50 &amp; " Hz"), "88.5 Hz")), "")</f>
        <v/>
      </c>
      <c r="K48" s="2" t="str">
        <f t="shared" si="2"/>
        <v/>
      </c>
      <c r="L48" s="2" t="str">
        <f t="shared" si="3"/>
        <v/>
      </c>
      <c r="M48" s="2" t="str">
        <f t="shared" si="4"/>
        <v/>
      </c>
      <c r="O48" s="2" t="str">
        <f t="shared" si="5"/>
        <v/>
      </c>
    </row>
    <row r="49">
      <c r="A49" s="2" t="str">
        <f>IF(B49&lt;&gt;"", 'ICS-217'!A51, "")</f>
        <v/>
      </c>
      <c r="B49" s="113" t="str">
        <f>IF(AND('ICS-217'!F51&gt;'Radio Config'!$C$2, 'ICS-217'!F51&lt;'Radio Config'!$D$2, 'Radio Config'!$F$2="y"), 'ICS-217'!F51, IF(AND('ICS-217'!F51&gt;'Radio Config'!$C$3, 'ICS-217'!F51&lt;'Radio Config'!$D$3, 'Radio Config'!$F$3="y"), 'ICS-217'!F51, IF(AND('ICS-217'!F51&gt;'Radio Config'!$C$4, 'ICS-217'!F51&lt;'Radio Config'!$D$4, 'Radio Config'!$F$4="y"), 'ICS-217'!F51, IF(AND('ICS-217'!F51&gt;'Radio Config'!$C$5, 'ICS-217'!F51&lt;'Radio Config'!$D$5, 'Radio Config'!$F$5="y"), 'ICS-217'!F51, IF(AND('ICS-217'!F51&gt;'Radio Config'!$C$6, 'ICS-217'!F51&lt;'Radio Config'!$D$6, 'Radio Config'!$F$6="y"), 'ICS-217'!F51, IF(AND('ICS-217'!F51&gt;'Radio Config'!$C$7, 'ICS-217'!F51&lt;'Radio Config'!$D$7, 'Radio Config'!$F$7="y"), 'ICS-217'!F51, IF(AND('ICS-217'!F51&gt;'Radio Config'!$C$8, 'ICS-217'!F51&lt;'Radio Config'!$D$8, 'Radio Config'!$F$8="y"), 'ICS-217'!F51, "")))))))</f>
        <v/>
      </c>
      <c r="C49" s="114" t="str">
        <f>IF(B49&lt;&gt;"", 'ICS-217'!I51, "")</f>
        <v/>
      </c>
      <c r="D49" s="114" t="str">
        <f>IF('ICS-217'!L51&lt;&gt;"FM","", IF(AND('ICS-217'!F51&gt;'Radio Config'!$C$2, 'ICS-217'!F51&lt;'Radio Config'!$D$2, 'Radio Config'!$F$2="y"), ABS('ICS-217'!F51-'ICS-217'!I51), IF(AND('ICS-217'!F51&gt;'Radio Config'!$C$3, 'ICS-217'!F51&lt;'Radio Config'!$D$3, 'Radio Config'!$F$3="y"), ABS('ICS-217'!F51-'ICS-217'!I51), IF(AND('ICS-217'!F51&gt;'Radio Config'!$C$4, 'ICS-217'!F51&lt;'Radio Config'!$D$4, 'Radio Config'!$F$4="y"), ABS('ICS-217'!F51-'ICS-217'!I51), IF(AND('ICS-217'!F51&gt;'Radio Config'!$C$5, 'ICS-217'!F51&lt;'Radio Config'!$D$5, 'Radio Config'!$F$5="y"), ABS('ICS-217'!F51-'ICS-217'!I51), IF(AND('ICS-217'!F51&gt;'Radio Config'!$C$6, 'ICS-217'!F51&lt;'Radio Config'!$D$6, 'Radio Config'!$F$6="y"), ABS('ICS-217'!F51-'ICS-217'!I51), IF(AND('ICS-217'!F51&gt;'Radio Config'!$C$7, 'ICS-217'!F51&lt;'Radio Config'!$D$7, 'Radio Config'!$F$7="y"), ABS('ICS-217'!F51-'ICS-217'!I51), IF(AND('ICS-217'!F51&gt;'Radio Config'!$C$8, 'ICS-217'!F51&lt;'Radio Config'!$D$8, 'Radio Config'!$F$8="y"), ABS('ICS-217'!F51-'ICS-217'!I51), ""))))))))</f>
        <v/>
      </c>
      <c r="E49" s="2" t="str">
        <f t="shared" si="1"/>
        <v/>
      </c>
      <c r="F49" s="2" t="str">
        <f>IF(B49&lt;&gt;"", 'ICS-217'!L51, "")</f>
        <v/>
      </c>
      <c r="G49" s="2" t="str">
        <f>IF(B49&lt;&gt;"", 'ICS-217'!D51&amp;'ICS-217'!E51, "")</f>
        <v/>
      </c>
      <c r="H49" s="2" t="str">
        <f>IF(B49="", "", IF(AND('ICS-217'!H51="",'ICS-217'!K51&lt;&gt;""), "Tone", IF(AND('ICS-217'!H51&lt;&gt;"",'ICS-217'!K51&lt;&gt;""), "T Sql", "None" )))</f>
        <v/>
      </c>
      <c r="I49" s="2" t="str">
        <f>IF(B49&lt;&gt;"", IF('ICS-217'!K51&lt;&gt;"", 'ICS-217'!K51 &amp; " Hz", "88.5 Hz"), "")</f>
        <v/>
      </c>
      <c r="J49" s="2" t="str">
        <f>IF(B49&lt;&gt;"", IF('ICS-217'!H51&lt;&gt;"", 'ICS-217'!H51 &amp; " Hz", IF('ICS-217'!K51&lt;&gt;"", ('ICS-217'!K51 &amp; " Hz"), "88.5 Hz")), "")</f>
        <v/>
      </c>
      <c r="K49" s="2" t="str">
        <f t="shared" si="2"/>
        <v/>
      </c>
      <c r="L49" s="2" t="str">
        <f t="shared" si="3"/>
        <v/>
      </c>
      <c r="M49" s="2" t="str">
        <f t="shared" si="4"/>
        <v/>
      </c>
      <c r="O49" s="2" t="str">
        <f t="shared" si="5"/>
        <v/>
      </c>
    </row>
    <row r="50">
      <c r="A50" s="2" t="str">
        <f>IF(B50&lt;&gt;"", 'ICS-217'!A52, "")</f>
        <v/>
      </c>
      <c r="B50" s="113" t="str">
        <f>IF(AND('ICS-217'!F52&gt;'Radio Config'!$C$2, 'ICS-217'!F52&lt;'Radio Config'!$D$2, 'Radio Config'!$F$2="y"), 'ICS-217'!F52, IF(AND('ICS-217'!F52&gt;'Radio Config'!$C$3, 'ICS-217'!F52&lt;'Radio Config'!$D$3, 'Radio Config'!$F$3="y"), 'ICS-217'!F52, IF(AND('ICS-217'!F52&gt;'Radio Config'!$C$4, 'ICS-217'!F52&lt;'Radio Config'!$D$4, 'Radio Config'!$F$4="y"), 'ICS-217'!F52, IF(AND('ICS-217'!F52&gt;'Radio Config'!$C$5, 'ICS-217'!F52&lt;'Radio Config'!$D$5, 'Radio Config'!$F$5="y"), 'ICS-217'!F52, IF(AND('ICS-217'!F52&gt;'Radio Config'!$C$6, 'ICS-217'!F52&lt;'Radio Config'!$D$6, 'Radio Config'!$F$6="y"), 'ICS-217'!F52, IF(AND('ICS-217'!F52&gt;'Radio Config'!$C$7, 'ICS-217'!F52&lt;'Radio Config'!$D$7, 'Radio Config'!$F$7="y"), 'ICS-217'!F52, IF(AND('ICS-217'!F52&gt;'Radio Config'!$C$8, 'ICS-217'!F52&lt;'Radio Config'!$D$8, 'Radio Config'!$F$8="y"), 'ICS-217'!F52, "")))))))</f>
        <v/>
      </c>
      <c r="C50" s="114" t="str">
        <f>IF(B50&lt;&gt;"", 'ICS-217'!I52, "")</f>
        <v/>
      </c>
      <c r="D50" s="114" t="str">
        <f>IF('ICS-217'!L52&lt;&gt;"FM","", IF(AND('ICS-217'!F52&gt;'Radio Config'!$C$2, 'ICS-217'!F52&lt;'Radio Config'!$D$2, 'Radio Config'!$F$2="y"), ABS('ICS-217'!F52-'ICS-217'!I52), IF(AND('ICS-217'!F52&gt;'Radio Config'!$C$3, 'ICS-217'!F52&lt;'Radio Config'!$D$3, 'Radio Config'!$F$3="y"), ABS('ICS-217'!F52-'ICS-217'!I52), IF(AND('ICS-217'!F52&gt;'Radio Config'!$C$4, 'ICS-217'!F52&lt;'Radio Config'!$D$4, 'Radio Config'!$F$4="y"), ABS('ICS-217'!F52-'ICS-217'!I52), IF(AND('ICS-217'!F52&gt;'Radio Config'!$C$5, 'ICS-217'!F52&lt;'Radio Config'!$D$5, 'Radio Config'!$F$5="y"), ABS('ICS-217'!F52-'ICS-217'!I52), IF(AND('ICS-217'!F52&gt;'Radio Config'!$C$6, 'ICS-217'!F52&lt;'Radio Config'!$D$6, 'Radio Config'!$F$6="y"), ABS('ICS-217'!F52-'ICS-217'!I52), IF(AND('ICS-217'!F52&gt;'Radio Config'!$C$7, 'ICS-217'!F52&lt;'Radio Config'!$D$7, 'Radio Config'!$F$7="y"), ABS('ICS-217'!F52-'ICS-217'!I52), IF(AND('ICS-217'!F52&gt;'Radio Config'!$C$8, 'ICS-217'!F52&lt;'Radio Config'!$D$8, 'Radio Config'!$F$8="y"), ABS('ICS-217'!F52-'ICS-217'!I52), ""))))))))</f>
        <v/>
      </c>
      <c r="E50" s="2" t="str">
        <f t="shared" si="1"/>
        <v/>
      </c>
      <c r="F50" s="2" t="str">
        <f>IF(B50&lt;&gt;"", 'ICS-217'!L52, "")</f>
        <v/>
      </c>
      <c r="G50" s="2" t="str">
        <f>IF(B50&lt;&gt;"", 'ICS-217'!D52&amp;'ICS-217'!E52, "")</f>
        <v/>
      </c>
      <c r="H50" s="2" t="str">
        <f>IF(B50="", "", IF(AND('ICS-217'!H52="",'ICS-217'!K52&lt;&gt;""), "Tone", IF(AND('ICS-217'!H52&lt;&gt;"",'ICS-217'!K52&lt;&gt;""), "T Sql", "None" )))</f>
        <v/>
      </c>
      <c r="I50" s="2" t="str">
        <f>IF(B50&lt;&gt;"", IF('ICS-217'!K52&lt;&gt;"", 'ICS-217'!K52 &amp; " Hz", "88.5 Hz"), "")</f>
        <v/>
      </c>
      <c r="J50" s="2" t="str">
        <f>IF(B50&lt;&gt;"", IF('ICS-217'!H52&lt;&gt;"", 'ICS-217'!H52 &amp; " Hz", IF('ICS-217'!K52&lt;&gt;"", ('ICS-217'!K52 &amp; " Hz"), "88.5 Hz")), "")</f>
        <v/>
      </c>
      <c r="K50" s="2" t="str">
        <f t="shared" si="2"/>
        <v/>
      </c>
      <c r="L50" s="2" t="str">
        <f t="shared" si="3"/>
        <v/>
      </c>
      <c r="M50" s="2" t="str">
        <f t="shared" si="4"/>
        <v/>
      </c>
      <c r="O50" s="2" t="str">
        <f t="shared" si="5"/>
        <v/>
      </c>
    </row>
    <row r="51">
      <c r="A51" s="2" t="str">
        <f>IF(B51&lt;&gt;"", 'ICS-217'!A53, "")</f>
        <v/>
      </c>
      <c r="B51" s="113">
        <f>IF(AND('ICS-217'!F53&gt;'Radio Config'!$C$2, 'ICS-217'!F53&lt;'Radio Config'!$D$2, 'Radio Config'!$F$2="y"), 'ICS-217'!F53, IF(AND('ICS-217'!F53&gt;'Radio Config'!$C$3, 'ICS-217'!F53&lt;'Radio Config'!$D$3, 'Radio Config'!$F$3="y"), 'ICS-217'!F53, IF(AND('ICS-217'!F53&gt;'Radio Config'!$C$4, 'ICS-217'!F53&lt;'Radio Config'!$D$4, 'Radio Config'!$F$4="y"), 'ICS-217'!F53, IF(AND('ICS-217'!F53&gt;'Radio Config'!$C$5, 'ICS-217'!F53&lt;'Radio Config'!$D$5, 'Radio Config'!$F$5="y"), 'ICS-217'!F53, IF(AND('ICS-217'!F53&gt;'Radio Config'!$C$6, 'ICS-217'!F53&lt;'Radio Config'!$D$6, 'Radio Config'!$F$6="y"), 'ICS-217'!F53, IF(AND('ICS-217'!F53&gt;'Radio Config'!$C$7, 'ICS-217'!F53&lt;'Radio Config'!$D$7, 'Radio Config'!$F$7="y"), 'ICS-217'!F53, IF(AND('ICS-217'!F53&gt;'Radio Config'!$C$8, 'ICS-217'!F53&lt;'Radio Config'!$D$8, 'Radio Config'!$F$8="y"), 'ICS-217'!F53, "")))))))</f>
        <v>444.8125</v>
      </c>
      <c r="C51" s="114">
        <f>IF(B51&lt;&gt;"", 'ICS-217'!I53, "")</f>
        <v>449.8125</v>
      </c>
      <c r="D51" s="114">
        <f>IF('ICS-217'!L53&lt;&gt;"FM","", IF(AND('ICS-217'!F53&gt;'Radio Config'!$C$2, 'ICS-217'!F53&lt;'Radio Config'!$D$2, 'Radio Config'!$F$2="y"), ABS('ICS-217'!F53-'ICS-217'!I53), IF(AND('ICS-217'!F53&gt;'Radio Config'!$C$3, 'ICS-217'!F53&lt;'Radio Config'!$D$3, 'Radio Config'!$F$3="y"), ABS('ICS-217'!F53-'ICS-217'!I53), IF(AND('ICS-217'!F53&gt;'Radio Config'!$C$4, 'ICS-217'!F53&lt;'Radio Config'!$D$4, 'Radio Config'!$F$4="y"), ABS('ICS-217'!F53-'ICS-217'!I53), IF(AND('ICS-217'!F53&gt;'Radio Config'!$C$5, 'ICS-217'!F53&lt;'Radio Config'!$D$5, 'Radio Config'!$F$5="y"), ABS('ICS-217'!F53-'ICS-217'!I53), IF(AND('ICS-217'!F53&gt;'Radio Config'!$C$6, 'ICS-217'!F53&lt;'Radio Config'!$D$6, 'Radio Config'!$F$6="y"), ABS('ICS-217'!F53-'ICS-217'!I53), IF(AND('ICS-217'!F53&gt;'Radio Config'!$C$7, 'ICS-217'!F53&lt;'Radio Config'!$D$7, 'Radio Config'!$F$7="y"), ABS('ICS-217'!F53-'ICS-217'!I53), IF(AND('ICS-217'!F53&gt;'Radio Config'!$C$8, 'ICS-217'!F53&lt;'Radio Config'!$D$8, 'Radio Config'!$F$8="y"), ABS('ICS-217'!F53-'ICS-217'!I53), ""))))))))</f>
        <v>5</v>
      </c>
      <c r="E51" s="2" t="str">
        <f t="shared" si="1"/>
        <v>+DUP</v>
      </c>
      <c r="F51" s="2" t="str">
        <f>IF(B51&lt;&gt;"", 'ICS-217'!L53, "")</f>
        <v>FM</v>
      </c>
      <c r="G51" s="2" t="str">
        <f>IF(B51&lt;&gt;"", 'ICS-217'!D53&amp;'ICS-217'!E53, "")</f>
        <v>28F-7</v>
      </c>
      <c r="H51" s="2" t="str">
        <f>IF(B51="", "", IF(AND('ICS-217'!H53="",'ICS-217'!K53&lt;&gt;""), "Tone", IF(AND('ICS-217'!H53&lt;&gt;"",'ICS-217'!K53&lt;&gt;""), "T Sql", "None" )))</f>
        <v>Tone</v>
      </c>
      <c r="I51" s="2" t="str">
        <f>IF(B51&lt;&gt;"", IF('ICS-217'!K53&lt;&gt;"", 'ICS-217'!K53 &amp; " Hz", "88.5 Hz"), "")</f>
        <v>131.8 Hz</v>
      </c>
      <c r="J51" s="2" t="str">
        <f>IF(B51&lt;&gt;"", IF('ICS-217'!H53&lt;&gt;"", 'ICS-217'!H53 &amp; " Hz", IF('ICS-217'!K53&lt;&gt;"", ('ICS-217'!K53 &amp; " Hz"), "88.5 Hz")), "")</f>
        <v>131.8 Hz</v>
      </c>
      <c r="K51" s="2" t="str">
        <f t="shared" si="2"/>
        <v>23</v>
      </c>
      <c r="L51" s="2" t="str">
        <f t="shared" si="3"/>
        <v>Both N</v>
      </c>
      <c r="M51" s="2" t="str">
        <f t="shared" si="4"/>
        <v>Off</v>
      </c>
      <c r="O51" s="2" t="str">
        <f t="shared" si="5"/>
        <v>Filter 1</v>
      </c>
    </row>
    <row r="52">
      <c r="A52" s="2" t="str">
        <f>IF(B52&lt;&gt;"", 'ICS-217'!A54, "")</f>
        <v/>
      </c>
      <c r="B52" s="113">
        <f>IF(AND('ICS-217'!F54&gt;'Radio Config'!$C$2, 'ICS-217'!F54&lt;'Radio Config'!$D$2, 'Radio Config'!$F$2="y"), 'ICS-217'!F54, IF(AND('ICS-217'!F54&gt;'Radio Config'!$C$3, 'ICS-217'!F54&lt;'Radio Config'!$D$3, 'Radio Config'!$F$3="y"), 'ICS-217'!F54, IF(AND('ICS-217'!F54&gt;'Radio Config'!$C$4, 'ICS-217'!F54&lt;'Radio Config'!$D$4, 'Radio Config'!$F$4="y"), 'ICS-217'!F54, IF(AND('ICS-217'!F54&gt;'Radio Config'!$C$5, 'ICS-217'!F54&lt;'Radio Config'!$D$5, 'Radio Config'!$F$5="y"), 'ICS-217'!F54, IF(AND('ICS-217'!F54&gt;'Radio Config'!$C$6, 'ICS-217'!F54&lt;'Radio Config'!$D$6, 'Radio Config'!$F$6="y"), 'ICS-217'!F54, IF(AND('ICS-217'!F54&gt;'Radio Config'!$C$7, 'ICS-217'!F54&lt;'Radio Config'!$D$7, 'Radio Config'!$F$7="y"), 'ICS-217'!F54, IF(AND('ICS-217'!F54&gt;'Radio Config'!$C$8, 'ICS-217'!F54&lt;'Radio Config'!$D$8, 'Radio Config'!$F$8="y"), 'ICS-217'!F54, "")))))))</f>
        <v>444.5625</v>
      </c>
      <c r="C52" s="114">
        <f>IF(B52&lt;&gt;"", 'ICS-217'!I54, "")</f>
        <v>449.5625</v>
      </c>
      <c r="D52" s="114">
        <f>IF('ICS-217'!L54&lt;&gt;"FM","", IF(AND('ICS-217'!F54&gt;'Radio Config'!$C$2, 'ICS-217'!F54&lt;'Radio Config'!$D$2, 'Radio Config'!$F$2="y"), ABS('ICS-217'!F54-'ICS-217'!I54), IF(AND('ICS-217'!F54&gt;'Radio Config'!$C$3, 'ICS-217'!F54&lt;'Radio Config'!$D$3, 'Radio Config'!$F$3="y"), ABS('ICS-217'!F54-'ICS-217'!I54), IF(AND('ICS-217'!F54&gt;'Radio Config'!$C$4, 'ICS-217'!F54&lt;'Radio Config'!$D$4, 'Radio Config'!$F$4="y"), ABS('ICS-217'!F54-'ICS-217'!I54), IF(AND('ICS-217'!F54&gt;'Radio Config'!$C$5, 'ICS-217'!F54&lt;'Radio Config'!$D$5, 'Radio Config'!$F$5="y"), ABS('ICS-217'!F54-'ICS-217'!I54), IF(AND('ICS-217'!F54&gt;'Radio Config'!$C$6, 'ICS-217'!F54&lt;'Radio Config'!$D$6, 'Radio Config'!$F$6="y"), ABS('ICS-217'!F54-'ICS-217'!I54), IF(AND('ICS-217'!F54&gt;'Radio Config'!$C$7, 'ICS-217'!F54&lt;'Radio Config'!$D$7, 'Radio Config'!$F$7="y"), ABS('ICS-217'!F54-'ICS-217'!I54), IF(AND('ICS-217'!F54&gt;'Radio Config'!$C$8, 'ICS-217'!F54&lt;'Radio Config'!$D$8, 'Radio Config'!$F$8="y"), ABS('ICS-217'!F54-'ICS-217'!I54), ""))))))))</f>
        <v>5</v>
      </c>
      <c r="E52" s="2" t="str">
        <f t="shared" si="1"/>
        <v>+DUP</v>
      </c>
      <c r="F52" s="2" t="str">
        <f>IF(B52&lt;&gt;"", 'ICS-217'!L54, "")</f>
        <v>FM</v>
      </c>
      <c r="G52" s="2" t="str">
        <f>IF(B52&lt;&gt;"", 'ICS-217'!D54&amp;'ICS-217'!E54, "")</f>
        <v>28G-7</v>
      </c>
      <c r="H52" s="2" t="str">
        <f>IF(B52="", "", IF(AND('ICS-217'!H54="",'ICS-217'!K54&lt;&gt;""), "Tone", IF(AND('ICS-217'!H54&lt;&gt;"",'ICS-217'!K54&lt;&gt;""), "T Sql", "None" )))</f>
        <v>Tone</v>
      </c>
      <c r="I52" s="2" t="str">
        <f>IF(B52&lt;&gt;"", IF('ICS-217'!K54&lt;&gt;"", 'ICS-217'!K54 &amp; " Hz", "88.5 Hz"), "")</f>
        <v>131.8 Hz</v>
      </c>
      <c r="J52" s="2" t="str">
        <f>IF(B52&lt;&gt;"", IF('ICS-217'!H54&lt;&gt;"", 'ICS-217'!H54 &amp; " Hz", IF('ICS-217'!K54&lt;&gt;"", ('ICS-217'!K54 &amp; " Hz"), "88.5 Hz")), "")</f>
        <v>131.8 Hz</v>
      </c>
      <c r="K52" s="2" t="str">
        <f t="shared" si="2"/>
        <v>23</v>
      </c>
      <c r="L52" s="2" t="str">
        <f t="shared" si="3"/>
        <v>Both N</v>
      </c>
      <c r="M52" s="2" t="str">
        <f t="shared" si="4"/>
        <v>Off</v>
      </c>
      <c r="O52" s="2" t="str">
        <f t="shared" si="5"/>
        <v>Filter 1</v>
      </c>
    </row>
    <row r="53">
      <c r="A53" s="2" t="str">
        <f>IF(B53&lt;&gt;"", 'ICS-217'!A55, "")</f>
        <v/>
      </c>
      <c r="B53" s="113">
        <f>IF(AND('ICS-217'!F55&gt;'Radio Config'!$C$2, 'ICS-217'!F55&lt;'Radio Config'!$D$2, 'Radio Config'!$F$2="y"), 'ICS-217'!F55, IF(AND('ICS-217'!F55&gt;'Radio Config'!$C$3, 'ICS-217'!F55&lt;'Radio Config'!$D$3, 'Radio Config'!$F$3="y"), 'ICS-217'!F55, IF(AND('ICS-217'!F55&gt;'Radio Config'!$C$4, 'ICS-217'!F55&lt;'Radio Config'!$D$4, 'Radio Config'!$F$4="y"), 'ICS-217'!F55, IF(AND('ICS-217'!F55&gt;'Radio Config'!$C$5, 'ICS-217'!F55&lt;'Radio Config'!$D$5, 'Radio Config'!$F$5="y"), 'ICS-217'!F55, IF(AND('ICS-217'!F55&gt;'Radio Config'!$C$6, 'ICS-217'!F55&lt;'Radio Config'!$D$6, 'Radio Config'!$F$6="y"), 'ICS-217'!F55, IF(AND('ICS-217'!F55&gt;'Radio Config'!$C$7, 'ICS-217'!F55&lt;'Radio Config'!$D$7, 'Radio Config'!$F$7="y"), 'ICS-217'!F55, IF(AND('ICS-217'!F55&gt;'Radio Config'!$C$8, 'ICS-217'!F55&lt;'Radio Config'!$D$8, 'Radio Config'!$F$8="y"), 'ICS-217'!F55, "")))))))</f>
        <v>444.625</v>
      </c>
      <c r="C53" s="114">
        <f>IF(B53&lt;&gt;"", 'ICS-217'!I55, "")</f>
        <v>449.625</v>
      </c>
      <c r="D53" s="114">
        <f>IF('ICS-217'!L55&lt;&gt;"FM","", IF(AND('ICS-217'!F55&gt;'Radio Config'!$C$2, 'ICS-217'!F55&lt;'Radio Config'!$D$2, 'Radio Config'!$F$2="y"), ABS('ICS-217'!F55-'ICS-217'!I55), IF(AND('ICS-217'!F55&gt;'Radio Config'!$C$3, 'ICS-217'!F55&lt;'Radio Config'!$D$3, 'Radio Config'!$F$3="y"), ABS('ICS-217'!F55-'ICS-217'!I55), IF(AND('ICS-217'!F55&gt;'Radio Config'!$C$4, 'ICS-217'!F55&lt;'Radio Config'!$D$4, 'Radio Config'!$F$4="y"), ABS('ICS-217'!F55-'ICS-217'!I55), IF(AND('ICS-217'!F55&gt;'Radio Config'!$C$5, 'ICS-217'!F55&lt;'Radio Config'!$D$5, 'Radio Config'!$F$5="y"), ABS('ICS-217'!F55-'ICS-217'!I55), IF(AND('ICS-217'!F55&gt;'Radio Config'!$C$6, 'ICS-217'!F55&lt;'Radio Config'!$D$6, 'Radio Config'!$F$6="y"), ABS('ICS-217'!F55-'ICS-217'!I55), IF(AND('ICS-217'!F55&gt;'Radio Config'!$C$7, 'ICS-217'!F55&lt;'Radio Config'!$D$7, 'Radio Config'!$F$7="y"), ABS('ICS-217'!F55-'ICS-217'!I55), IF(AND('ICS-217'!F55&gt;'Radio Config'!$C$8, 'ICS-217'!F55&lt;'Radio Config'!$D$8, 'Radio Config'!$F$8="y"), ABS('ICS-217'!F55-'ICS-217'!I55), ""))))))))</f>
        <v>5</v>
      </c>
      <c r="E53" s="2" t="str">
        <f t="shared" si="1"/>
        <v>+DUP</v>
      </c>
      <c r="F53" s="2" t="str">
        <f>IF(B53&lt;&gt;"", 'ICS-217'!L55, "")</f>
        <v>FM</v>
      </c>
      <c r="G53" s="2" t="str">
        <f>IF(B53&lt;&gt;"", 'ICS-217'!D55&amp;'ICS-217'!E55, "")</f>
        <v>28H-7</v>
      </c>
      <c r="H53" s="2" t="str">
        <f>IF(B53="", "", IF(AND('ICS-217'!H55="",'ICS-217'!K55&lt;&gt;""), "Tone", IF(AND('ICS-217'!H55&lt;&gt;"",'ICS-217'!K55&lt;&gt;""), "T Sql", "None" )))</f>
        <v>Tone</v>
      </c>
      <c r="I53" s="2" t="str">
        <f>IF(B53&lt;&gt;"", IF('ICS-217'!K55&lt;&gt;"", 'ICS-217'!K55 &amp; " Hz", "88.5 Hz"), "")</f>
        <v>131.8 Hz</v>
      </c>
      <c r="J53" s="2" t="str">
        <f>IF(B53&lt;&gt;"", IF('ICS-217'!H55&lt;&gt;"", 'ICS-217'!H55 &amp; " Hz", IF('ICS-217'!K55&lt;&gt;"", ('ICS-217'!K55 &amp; " Hz"), "88.5 Hz")), "")</f>
        <v>131.8 Hz</v>
      </c>
      <c r="K53" s="2" t="str">
        <f t="shared" si="2"/>
        <v>23</v>
      </c>
      <c r="L53" s="2" t="str">
        <f t="shared" si="3"/>
        <v>Both N</v>
      </c>
      <c r="M53" s="2" t="str">
        <f t="shared" si="4"/>
        <v>Off</v>
      </c>
      <c r="O53" s="2" t="str">
        <f t="shared" si="5"/>
        <v>Filter 1</v>
      </c>
    </row>
    <row r="54">
      <c r="A54" s="2" t="str">
        <f>IF(B54&lt;&gt;"", 'ICS-217'!A56, "")</f>
        <v/>
      </c>
      <c r="B54" s="113">
        <f>IF(AND('ICS-217'!F56&gt;'Radio Config'!$C$2, 'ICS-217'!F56&lt;'Radio Config'!$D$2, 'Radio Config'!$F$2="y"), 'ICS-217'!F56, IF(AND('ICS-217'!F56&gt;'Radio Config'!$C$3, 'ICS-217'!F56&lt;'Radio Config'!$D$3, 'Radio Config'!$F$3="y"), 'ICS-217'!F56, IF(AND('ICS-217'!F56&gt;'Radio Config'!$C$4, 'ICS-217'!F56&lt;'Radio Config'!$D$4, 'Radio Config'!$F$4="y"), 'ICS-217'!F56, IF(AND('ICS-217'!F56&gt;'Radio Config'!$C$5, 'ICS-217'!F56&lt;'Radio Config'!$D$5, 'Radio Config'!$F$5="y"), 'ICS-217'!F56, IF(AND('ICS-217'!F56&gt;'Radio Config'!$C$6, 'ICS-217'!F56&lt;'Radio Config'!$D$6, 'Radio Config'!$F$6="y"), 'ICS-217'!F56, IF(AND('ICS-217'!F56&gt;'Radio Config'!$C$7, 'ICS-217'!F56&lt;'Radio Config'!$D$7, 'Radio Config'!$F$7="y"), 'ICS-217'!F56, IF(AND('ICS-217'!F56&gt;'Radio Config'!$C$8, 'ICS-217'!F56&lt;'Radio Config'!$D$8, 'Radio Config'!$F$8="y"), 'ICS-217'!F56, "")))))))</f>
        <v>442.25</v>
      </c>
      <c r="C54" s="114">
        <f>IF(B54&lt;&gt;"", 'ICS-217'!I56, "")</f>
        <v>447.25</v>
      </c>
      <c r="D54" s="114">
        <f>IF('ICS-217'!L56&lt;&gt;"FM","", IF(AND('ICS-217'!F56&gt;'Radio Config'!$C$2, 'ICS-217'!F56&lt;'Radio Config'!$D$2, 'Radio Config'!$F$2="y"), ABS('ICS-217'!F56-'ICS-217'!I56), IF(AND('ICS-217'!F56&gt;'Radio Config'!$C$3, 'ICS-217'!F56&lt;'Radio Config'!$D$3, 'Radio Config'!$F$3="y"), ABS('ICS-217'!F56-'ICS-217'!I56), IF(AND('ICS-217'!F56&gt;'Radio Config'!$C$4, 'ICS-217'!F56&lt;'Radio Config'!$D$4, 'Radio Config'!$F$4="y"), ABS('ICS-217'!F56-'ICS-217'!I56), IF(AND('ICS-217'!F56&gt;'Radio Config'!$C$5, 'ICS-217'!F56&lt;'Radio Config'!$D$5, 'Radio Config'!$F$5="y"), ABS('ICS-217'!F56-'ICS-217'!I56), IF(AND('ICS-217'!F56&gt;'Radio Config'!$C$6, 'ICS-217'!F56&lt;'Radio Config'!$D$6, 'Radio Config'!$F$6="y"), ABS('ICS-217'!F56-'ICS-217'!I56), IF(AND('ICS-217'!F56&gt;'Radio Config'!$C$7, 'ICS-217'!F56&lt;'Radio Config'!$D$7, 'Radio Config'!$F$7="y"), ABS('ICS-217'!F56-'ICS-217'!I56), IF(AND('ICS-217'!F56&gt;'Radio Config'!$C$8, 'ICS-217'!F56&lt;'Radio Config'!$D$8, 'Radio Config'!$F$8="y"), ABS('ICS-217'!F56-'ICS-217'!I56), ""))))))))</f>
        <v>5</v>
      </c>
      <c r="E54" s="2" t="str">
        <f t="shared" si="1"/>
        <v>+DUP</v>
      </c>
      <c r="F54" s="2" t="str">
        <f>IF(B54&lt;&gt;"", 'ICS-217'!L56, "")</f>
        <v>FM</v>
      </c>
      <c r="G54" s="2" t="str">
        <f>IF(B54&lt;&gt;"", 'ICS-217'!D56&amp;'ICS-217'!E56, "")</f>
        <v>28I-7</v>
      </c>
      <c r="H54" s="2" t="str">
        <f>IF(B54="", "", IF(AND('ICS-217'!H56="",'ICS-217'!K56&lt;&gt;""), "Tone", IF(AND('ICS-217'!H56&lt;&gt;"",'ICS-217'!K56&lt;&gt;""), "T Sql", "None" )))</f>
        <v>Tone</v>
      </c>
      <c r="I54" s="2" t="str">
        <f>IF(B54&lt;&gt;"", IF('ICS-217'!K56&lt;&gt;"", 'ICS-217'!K56 &amp; " Hz", "88.5 Hz"), "")</f>
        <v>131.8 Hz</v>
      </c>
      <c r="J54" s="2" t="str">
        <f>IF(B54&lt;&gt;"", IF('ICS-217'!H56&lt;&gt;"", 'ICS-217'!H56 &amp; " Hz", IF('ICS-217'!K56&lt;&gt;"", ('ICS-217'!K56 &amp; " Hz"), "88.5 Hz")), "")</f>
        <v>131.8 Hz</v>
      </c>
      <c r="K54" s="2" t="str">
        <f t="shared" si="2"/>
        <v>23</v>
      </c>
      <c r="L54" s="2" t="str">
        <f t="shared" si="3"/>
        <v>Both N</v>
      </c>
      <c r="M54" s="2" t="str">
        <f t="shared" si="4"/>
        <v>Off</v>
      </c>
      <c r="O54" s="2" t="str">
        <f t="shared" si="5"/>
        <v>Filter 1</v>
      </c>
    </row>
    <row r="55">
      <c r="A55" s="2" t="str">
        <f>IF(B55&lt;&gt;"", 'ICS-217'!A57, "")</f>
        <v/>
      </c>
      <c r="B55" s="113" t="str">
        <f>IF(AND('ICS-217'!F57&gt;'Radio Config'!$C$2, 'ICS-217'!F57&lt;'Radio Config'!$D$2, 'Radio Config'!$F$2="y"), 'ICS-217'!F57, IF(AND('ICS-217'!F57&gt;'Radio Config'!$C$3, 'ICS-217'!F57&lt;'Radio Config'!$D$3, 'Radio Config'!$F$3="y"), 'ICS-217'!F57, IF(AND('ICS-217'!F57&gt;'Radio Config'!$C$4, 'ICS-217'!F57&lt;'Radio Config'!$D$4, 'Radio Config'!$F$4="y"), 'ICS-217'!F57, IF(AND('ICS-217'!F57&gt;'Radio Config'!$C$5, 'ICS-217'!F57&lt;'Radio Config'!$D$5, 'Radio Config'!$F$5="y"), 'ICS-217'!F57, IF(AND('ICS-217'!F57&gt;'Radio Config'!$C$6, 'ICS-217'!F57&lt;'Radio Config'!$D$6, 'Radio Config'!$F$6="y"), 'ICS-217'!F57, IF(AND('ICS-217'!F57&gt;'Radio Config'!$C$7, 'ICS-217'!F57&lt;'Radio Config'!$D$7, 'Radio Config'!$F$7="y"), 'ICS-217'!F57, IF(AND('ICS-217'!F57&gt;'Radio Config'!$C$8, 'ICS-217'!F57&lt;'Radio Config'!$D$8, 'Radio Config'!$F$8="y"), 'ICS-217'!F57, "")))))))</f>
        <v/>
      </c>
      <c r="C55" s="114" t="str">
        <f>IF(B55&lt;&gt;"", 'ICS-217'!I57, "")</f>
        <v/>
      </c>
      <c r="D55" s="114" t="str">
        <f>IF('ICS-217'!L57&lt;&gt;"FM","", IF(AND('ICS-217'!F57&gt;'Radio Config'!$C$2, 'ICS-217'!F57&lt;'Radio Config'!$D$2, 'Radio Config'!$F$2="y"), ABS('ICS-217'!F57-'ICS-217'!I57), IF(AND('ICS-217'!F57&gt;'Radio Config'!$C$3, 'ICS-217'!F57&lt;'Radio Config'!$D$3, 'Radio Config'!$F$3="y"), ABS('ICS-217'!F57-'ICS-217'!I57), IF(AND('ICS-217'!F57&gt;'Radio Config'!$C$4, 'ICS-217'!F57&lt;'Radio Config'!$D$4, 'Radio Config'!$F$4="y"), ABS('ICS-217'!F57-'ICS-217'!I57), IF(AND('ICS-217'!F57&gt;'Radio Config'!$C$5, 'ICS-217'!F57&lt;'Radio Config'!$D$5, 'Radio Config'!$F$5="y"), ABS('ICS-217'!F57-'ICS-217'!I57), IF(AND('ICS-217'!F57&gt;'Radio Config'!$C$6, 'ICS-217'!F57&lt;'Radio Config'!$D$6, 'Radio Config'!$F$6="y"), ABS('ICS-217'!F57-'ICS-217'!I57), IF(AND('ICS-217'!F57&gt;'Radio Config'!$C$7, 'ICS-217'!F57&lt;'Radio Config'!$D$7, 'Radio Config'!$F$7="y"), ABS('ICS-217'!F57-'ICS-217'!I57), IF(AND('ICS-217'!F57&gt;'Radio Config'!$C$8, 'ICS-217'!F57&lt;'Radio Config'!$D$8, 'Radio Config'!$F$8="y"), ABS('ICS-217'!F57-'ICS-217'!I57), ""))))))))</f>
        <v/>
      </c>
      <c r="E55" s="2" t="str">
        <f t="shared" si="1"/>
        <v/>
      </c>
      <c r="F55" s="2" t="str">
        <f>IF(B55&lt;&gt;"", 'ICS-217'!L57, "")</f>
        <v/>
      </c>
      <c r="G55" s="2" t="str">
        <f>IF(B55&lt;&gt;"", 'ICS-217'!D57&amp;'ICS-217'!E57, "")</f>
        <v/>
      </c>
      <c r="H55" s="2" t="str">
        <f>IF(B55="", "", IF(AND('ICS-217'!H57="",'ICS-217'!K57&lt;&gt;""), "Tone", IF(AND('ICS-217'!H57&lt;&gt;"",'ICS-217'!K57&lt;&gt;""), "T Sql", "None" )))</f>
        <v/>
      </c>
      <c r="I55" s="2" t="str">
        <f>IF(B55&lt;&gt;"", IF('ICS-217'!K57&lt;&gt;"", 'ICS-217'!K57 &amp; " Hz", "88.5 Hz"), "")</f>
        <v/>
      </c>
      <c r="J55" s="2" t="str">
        <f>IF(B55&lt;&gt;"", IF('ICS-217'!H57&lt;&gt;"", 'ICS-217'!H57 &amp; " Hz", IF('ICS-217'!K57&lt;&gt;"", ('ICS-217'!K57 &amp; " Hz"), "88.5 Hz")), "")</f>
        <v/>
      </c>
      <c r="K55" s="2" t="str">
        <f t="shared" si="2"/>
        <v/>
      </c>
      <c r="L55" s="2" t="str">
        <f t="shared" si="3"/>
        <v/>
      </c>
      <c r="M55" s="2" t="str">
        <f t="shared" si="4"/>
        <v/>
      </c>
      <c r="O55" s="2" t="str">
        <f t="shared" si="5"/>
        <v/>
      </c>
    </row>
    <row r="56">
      <c r="A56" s="2" t="str">
        <f>IF(B56&lt;&gt;"", 'ICS-217'!A58, "")</f>
        <v/>
      </c>
      <c r="B56" s="113">
        <f>IF(AND('ICS-217'!F58&gt;'Radio Config'!$C$2, 'ICS-217'!F58&lt;'Radio Config'!$D$2, 'Radio Config'!$F$2="y"), 'ICS-217'!F58, IF(AND('ICS-217'!F58&gt;'Radio Config'!$C$3, 'ICS-217'!F58&lt;'Radio Config'!$D$3, 'Radio Config'!$F$3="y"), 'ICS-217'!F58, IF(AND('ICS-217'!F58&gt;'Radio Config'!$C$4, 'ICS-217'!F58&lt;'Radio Config'!$D$4, 'Radio Config'!$F$4="y"), 'ICS-217'!F58, IF(AND('ICS-217'!F58&gt;'Radio Config'!$C$5, 'ICS-217'!F58&lt;'Radio Config'!$D$5, 'Radio Config'!$F$5="y"), 'ICS-217'!F58, IF(AND('ICS-217'!F58&gt;'Radio Config'!$C$6, 'ICS-217'!F58&lt;'Radio Config'!$D$6, 'Radio Config'!$F$6="y"), 'ICS-217'!F58, IF(AND('ICS-217'!F58&gt;'Radio Config'!$C$7, 'ICS-217'!F58&lt;'Radio Config'!$D$7, 'Radio Config'!$F$7="y"), 'ICS-217'!F58, IF(AND('ICS-217'!F58&gt;'Radio Config'!$C$8, 'ICS-217'!F58&lt;'Radio Config'!$D$8, 'Radio Config'!$F$8="y"), 'ICS-217'!F58, "")))))))</f>
        <v>444.975</v>
      </c>
      <c r="C56" s="114">
        <f>IF(B56&lt;&gt;"", 'ICS-217'!I58, "")</f>
        <v>449.975</v>
      </c>
      <c r="D56" s="114">
        <f>IF('ICS-217'!L58&lt;&gt;"FM","", IF(AND('ICS-217'!F58&gt;'Radio Config'!$C$2, 'ICS-217'!F58&lt;'Radio Config'!$D$2, 'Radio Config'!$F$2="y"), ABS('ICS-217'!F58-'ICS-217'!I58), IF(AND('ICS-217'!F58&gt;'Radio Config'!$C$3, 'ICS-217'!F58&lt;'Radio Config'!$D$3, 'Radio Config'!$F$3="y"), ABS('ICS-217'!F58-'ICS-217'!I58), IF(AND('ICS-217'!F58&gt;'Radio Config'!$C$4, 'ICS-217'!F58&lt;'Radio Config'!$D$4, 'Radio Config'!$F$4="y"), ABS('ICS-217'!F58-'ICS-217'!I58), IF(AND('ICS-217'!F58&gt;'Radio Config'!$C$5, 'ICS-217'!F58&lt;'Radio Config'!$D$5, 'Radio Config'!$F$5="y"), ABS('ICS-217'!F58-'ICS-217'!I58), IF(AND('ICS-217'!F58&gt;'Radio Config'!$C$6, 'ICS-217'!F58&lt;'Radio Config'!$D$6, 'Radio Config'!$F$6="y"), ABS('ICS-217'!F58-'ICS-217'!I58), IF(AND('ICS-217'!F58&gt;'Radio Config'!$C$7, 'ICS-217'!F58&lt;'Radio Config'!$D$7, 'Radio Config'!$F$7="y"), ABS('ICS-217'!F58-'ICS-217'!I58), IF(AND('ICS-217'!F58&gt;'Radio Config'!$C$8, 'ICS-217'!F58&lt;'Radio Config'!$D$8, 'Radio Config'!$F$8="y"), ABS('ICS-217'!F58-'ICS-217'!I58), ""))))))))</f>
        <v>5</v>
      </c>
      <c r="E56" s="2" t="str">
        <f t="shared" si="1"/>
        <v>+DUP</v>
      </c>
      <c r="F56" s="2" t="str">
        <f>IF(B56&lt;&gt;"", 'ICS-217'!L58, "")</f>
        <v>FM</v>
      </c>
      <c r="G56" s="2" t="str">
        <f>IF(B56&lt;&gt;"", 'ICS-217'!D58&amp;'ICS-217'!E58, "")</f>
        <v>28K-7</v>
      </c>
      <c r="H56" s="2" t="str">
        <f>IF(B56="", "", IF(AND('ICS-217'!H58="",'ICS-217'!K58&lt;&gt;""), "Tone", IF(AND('ICS-217'!H58&lt;&gt;"",'ICS-217'!K58&lt;&gt;""), "T Sql", "None" )))</f>
        <v>Tone</v>
      </c>
      <c r="I56" s="2" t="str">
        <f>IF(B56&lt;&gt;"", IF('ICS-217'!K58&lt;&gt;"", 'ICS-217'!K58 &amp; " Hz", "88.5 Hz"), "")</f>
        <v>D251 Hz</v>
      </c>
      <c r="J56" s="2" t="str">
        <f>IF(B56&lt;&gt;"", IF('ICS-217'!H58&lt;&gt;"", 'ICS-217'!H58 &amp; " Hz", IF('ICS-217'!K58&lt;&gt;"", ('ICS-217'!K58 &amp; " Hz"), "88.5 Hz")), "")</f>
        <v>D251 Hz</v>
      </c>
      <c r="K56" s="2" t="str">
        <f t="shared" si="2"/>
        <v>23</v>
      </c>
      <c r="L56" s="2" t="str">
        <f t="shared" si="3"/>
        <v>Both N</v>
      </c>
      <c r="M56" s="2" t="str">
        <f t="shared" si="4"/>
        <v>Off</v>
      </c>
      <c r="O56" s="2" t="str">
        <f t="shared" si="5"/>
        <v>Filter 1</v>
      </c>
    </row>
    <row r="57">
      <c r="A57" s="2" t="str">
        <f>IF(B57&lt;&gt;"", 'ICS-217'!A59, "")</f>
        <v/>
      </c>
      <c r="B57" s="113" t="str">
        <f>IF(AND('ICS-217'!F59&gt;'Radio Config'!$C$2, 'ICS-217'!F59&lt;'Radio Config'!$D$2, 'Radio Config'!$F$2="y"), 'ICS-217'!F59, IF(AND('ICS-217'!F59&gt;'Radio Config'!$C$3, 'ICS-217'!F59&lt;'Radio Config'!$D$3, 'Radio Config'!$F$3="y"), 'ICS-217'!F59, IF(AND('ICS-217'!F59&gt;'Radio Config'!$C$4, 'ICS-217'!F59&lt;'Radio Config'!$D$4, 'Radio Config'!$F$4="y"), 'ICS-217'!F59, IF(AND('ICS-217'!F59&gt;'Radio Config'!$C$5, 'ICS-217'!F59&lt;'Radio Config'!$D$5, 'Radio Config'!$F$5="y"), 'ICS-217'!F59, IF(AND('ICS-217'!F59&gt;'Radio Config'!$C$6, 'ICS-217'!F59&lt;'Radio Config'!$D$6, 'Radio Config'!$F$6="y"), 'ICS-217'!F59, IF(AND('ICS-217'!F59&gt;'Radio Config'!$C$7, 'ICS-217'!F59&lt;'Radio Config'!$D$7, 'Radio Config'!$F$7="y"), 'ICS-217'!F59, IF(AND('ICS-217'!F59&gt;'Radio Config'!$C$8, 'ICS-217'!F59&lt;'Radio Config'!$D$8, 'Radio Config'!$F$8="y"), 'ICS-217'!F59, "")))))))</f>
        <v/>
      </c>
      <c r="C57" s="114" t="str">
        <f>IF(B57&lt;&gt;"", 'ICS-217'!I59, "")</f>
        <v/>
      </c>
      <c r="D57" s="114" t="str">
        <f>IF('ICS-217'!L59&lt;&gt;"FM","", IF(AND('ICS-217'!F59&gt;'Radio Config'!$C$2, 'ICS-217'!F59&lt;'Radio Config'!$D$2, 'Radio Config'!$F$2="y"), ABS('ICS-217'!F59-'ICS-217'!I59), IF(AND('ICS-217'!F59&gt;'Radio Config'!$C$3, 'ICS-217'!F59&lt;'Radio Config'!$D$3, 'Radio Config'!$F$3="y"), ABS('ICS-217'!F59-'ICS-217'!I59), IF(AND('ICS-217'!F59&gt;'Radio Config'!$C$4, 'ICS-217'!F59&lt;'Radio Config'!$D$4, 'Radio Config'!$F$4="y"), ABS('ICS-217'!F59-'ICS-217'!I59), IF(AND('ICS-217'!F59&gt;'Radio Config'!$C$5, 'ICS-217'!F59&lt;'Radio Config'!$D$5, 'Radio Config'!$F$5="y"), ABS('ICS-217'!F59-'ICS-217'!I59), IF(AND('ICS-217'!F59&gt;'Radio Config'!$C$6, 'ICS-217'!F59&lt;'Radio Config'!$D$6, 'Radio Config'!$F$6="y"), ABS('ICS-217'!F59-'ICS-217'!I59), IF(AND('ICS-217'!F59&gt;'Radio Config'!$C$7, 'ICS-217'!F59&lt;'Radio Config'!$D$7, 'Radio Config'!$F$7="y"), ABS('ICS-217'!F59-'ICS-217'!I59), IF(AND('ICS-217'!F59&gt;'Radio Config'!$C$8, 'ICS-217'!F59&lt;'Radio Config'!$D$8, 'Radio Config'!$F$8="y"), ABS('ICS-217'!F59-'ICS-217'!I59), ""))))))))</f>
        <v/>
      </c>
      <c r="E57" s="2" t="str">
        <f t="shared" si="1"/>
        <v/>
      </c>
      <c r="F57" s="2" t="str">
        <f>IF(B57&lt;&gt;"", 'ICS-217'!L59, "")</f>
        <v/>
      </c>
      <c r="G57" s="2" t="str">
        <f>IF(B57&lt;&gt;"", 'ICS-217'!D59&amp;'ICS-217'!E59, "")</f>
        <v/>
      </c>
      <c r="H57" s="2" t="str">
        <f>IF(B57="", "", IF(AND('ICS-217'!H59="",'ICS-217'!K59&lt;&gt;""), "Tone", IF(AND('ICS-217'!H59&lt;&gt;"",'ICS-217'!K59&lt;&gt;""), "T Sql", "None" )))</f>
        <v/>
      </c>
      <c r="I57" s="2" t="str">
        <f>IF(B57&lt;&gt;"", IF('ICS-217'!K59&lt;&gt;"", 'ICS-217'!K59 &amp; " Hz", "88.5 Hz"), "")</f>
        <v/>
      </c>
      <c r="J57" s="2" t="str">
        <f>IF(B57&lt;&gt;"", IF('ICS-217'!H59&lt;&gt;"", 'ICS-217'!H59 &amp; " Hz", IF('ICS-217'!K59&lt;&gt;"", ('ICS-217'!K59 &amp; " Hz"), "88.5 Hz")), "")</f>
        <v/>
      </c>
      <c r="K57" s="2" t="str">
        <f t="shared" si="2"/>
        <v/>
      </c>
      <c r="L57" s="2" t="str">
        <f t="shared" si="3"/>
        <v/>
      </c>
      <c r="M57" s="2" t="str">
        <f t="shared" si="4"/>
        <v/>
      </c>
      <c r="O57" s="2" t="str">
        <f t="shared" si="5"/>
        <v/>
      </c>
    </row>
    <row r="58">
      <c r="A58" s="2" t="str">
        <f>IF(B58&lt;&gt;"", 'ICS-217'!A60, "")</f>
        <v/>
      </c>
      <c r="B58" s="113" t="str">
        <f>IF(AND('ICS-217'!F60&gt;'Radio Config'!$C$2, 'ICS-217'!F60&lt;'Radio Config'!$D$2, 'Radio Config'!$F$2="y"), 'ICS-217'!F60, IF(AND('ICS-217'!F60&gt;'Radio Config'!$C$3, 'ICS-217'!F60&lt;'Radio Config'!$D$3, 'Radio Config'!$F$3="y"), 'ICS-217'!F60, IF(AND('ICS-217'!F60&gt;'Radio Config'!$C$4, 'ICS-217'!F60&lt;'Radio Config'!$D$4, 'Radio Config'!$F$4="y"), 'ICS-217'!F60, IF(AND('ICS-217'!F60&gt;'Radio Config'!$C$5, 'ICS-217'!F60&lt;'Radio Config'!$D$5, 'Radio Config'!$F$5="y"), 'ICS-217'!F60, IF(AND('ICS-217'!F60&gt;'Radio Config'!$C$6, 'ICS-217'!F60&lt;'Radio Config'!$D$6, 'Radio Config'!$F$6="y"), 'ICS-217'!F60, IF(AND('ICS-217'!F60&gt;'Radio Config'!$C$7, 'ICS-217'!F60&lt;'Radio Config'!$D$7, 'Radio Config'!$F$7="y"), 'ICS-217'!F60, IF(AND('ICS-217'!F60&gt;'Radio Config'!$C$8, 'ICS-217'!F60&lt;'Radio Config'!$D$8, 'Radio Config'!$F$8="y"), 'ICS-217'!F60, "")))))))</f>
        <v/>
      </c>
      <c r="C58" s="114" t="str">
        <f>IF(B58&lt;&gt;"", 'ICS-217'!I60, "")</f>
        <v/>
      </c>
      <c r="D58" s="114" t="str">
        <f>IF('ICS-217'!L60&lt;&gt;"FM","", IF(AND('ICS-217'!F60&gt;'Radio Config'!$C$2, 'ICS-217'!F60&lt;'Radio Config'!$D$2, 'Radio Config'!$F$2="y"), ABS('ICS-217'!F60-'ICS-217'!I60), IF(AND('ICS-217'!F60&gt;'Radio Config'!$C$3, 'ICS-217'!F60&lt;'Radio Config'!$D$3, 'Radio Config'!$F$3="y"), ABS('ICS-217'!F60-'ICS-217'!I60), IF(AND('ICS-217'!F60&gt;'Radio Config'!$C$4, 'ICS-217'!F60&lt;'Radio Config'!$D$4, 'Radio Config'!$F$4="y"), ABS('ICS-217'!F60-'ICS-217'!I60), IF(AND('ICS-217'!F60&gt;'Radio Config'!$C$5, 'ICS-217'!F60&lt;'Radio Config'!$D$5, 'Radio Config'!$F$5="y"), ABS('ICS-217'!F60-'ICS-217'!I60), IF(AND('ICS-217'!F60&gt;'Radio Config'!$C$6, 'ICS-217'!F60&lt;'Radio Config'!$D$6, 'Radio Config'!$F$6="y"), ABS('ICS-217'!F60-'ICS-217'!I60), IF(AND('ICS-217'!F60&gt;'Radio Config'!$C$7, 'ICS-217'!F60&lt;'Radio Config'!$D$7, 'Radio Config'!$F$7="y"), ABS('ICS-217'!F60-'ICS-217'!I60), IF(AND('ICS-217'!F60&gt;'Radio Config'!$C$8, 'ICS-217'!F60&lt;'Radio Config'!$D$8, 'Radio Config'!$F$8="y"), ABS('ICS-217'!F60-'ICS-217'!I60), ""))))))))</f>
        <v/>
      </c>
      <c r="E58" s="2" t="str">
        <f t="shared" si="1"/>
        <v/>
      </c>
      <c r="F58" s="2" t="str">
        <f>IF(B58&lt;&gt;"", 'ICS-217'!L60, "")</f>
        <v/>
      </c>
      <c r="G58" s="2" t="str">
        <f>IF(B58&lt;&gt;"", 'ICS-217'!D60&amp;'ICS-217'!E60, "")</f>
        <v/>
      </c>
      <c r="H58" s="2" t="str">
        <f>IF(B58="", "", IF(AND('ICS-217'!H60="",'ICS-217'!K60&lt;&gt;""), "Tone", IF(AND('ICS-217'!H60&lt;&gt;"",'ICS-217'!K60&lt;&gt;""), "T Sql", "None" )))</f>
        <v/>
      </c>
      <c r="I58" s="2" t="str">
        <f>IF(B58&lt;&gt;"", IF('ICS-217'!K60&lt;&gt;"", 'ICS-217'!K60 &amp; " Hz", "88.5 Hz"), "")</f>
        <v/>
      </c>
      <c r="J58" s="2" t="str">
        <f>IF(B58&lt;&gt;"", IF('ICS-217'!H60&lt;&gt;"", 'ICS-217'!H60 &amp; " Hz", IF('ICS-217'!K60&lt;&gt;"", ('ICS-217'!K60 &amp; " Hz"), "88.5 Hz")), "")</f>
        <v/>
      </c>
      <c r="K58" s="2" t="str">
        <f t="shared" si="2"/>
        <v/>
      </c>
      <c r="L58" s="2" t="str">
        <f t="shared" si="3"/>
        <v/>
      </c>
      <c r="M58" s="2" t="str">
        <f t="shared" si="4"/>
        <v/>
      </c>
      <c r="O58" s="2" t="str">
        <f t="shared" si="5"/>
        <v/>
      </c>
    </row>
    <row r="59">
      <c r="A59" s="2" t="str">
        <f>IF(B59&lt;&gt;"", 'ICS-217'!A61, "")</f>
        <v/>
      </c>
      <c r="B59" s="113">
        <f>IF(AND('ICS-217'!F61&gt;'Radio Config'!$C$2, 'ICS-217'!F61&lt;'Radio Config'!$D$2, 'Radio Config'!$F$2="y"), 'ICS-217'!F61, IF(AND('ICS-217'!F61&gt;'Radio Config'!$C$3, 'ICS-217'!F61&lt;'Radio Config'!$D$3, 'Radio Config'!$F$3="y"), 'ICS-217'!F61, IF(AND('ICS-217'!F61&gt;'Radio Config'!$C$4, 'ICS-217'!F61&lt;'Radio Config'!$D$4, 'Radio Config'!$F$4="y"), 'ICS-217'!F61, IF(AND('ICS-217'!F61&gt;'Radio Config'!$C$5, 'ICS-217'!F61&lt;'Radio Config'!$D$5, 'Radio Config'!$F$5="y"), 'ICS-217'!F61, IF(AND('ICS-217'!F61&gt;'Radio Config'!$C$6, 'ICS-217'!F61&lt;'Radio Config'!$D$6, 'Radio Config'!$F$6="y"), 'ICS-217'!F61, IF(AND('ICS-217'!F61&gt;'Radio Config'!$C$7, 'ICS-217'!F61&lt;'Radio Config'!$D$7, 'Radio Config'!$F$7="y"), 'ICS-217'!F61, IF(AND('ICS-217'!F61&gt;'Radio Config'!$C$8, 'ICS-217'!F61&lt;'Radio Config'!$D$8, 'Radio Config'!$F$8="y"), 'ICS-217'!F61, "")))))))</f>
        <v>444.15</v>
      </c>
      <c r="C59" s="114">
        <f>IF(B59&lt;&gt;"", 'ICS-217'!I61, "")</f>
        <v>449.15</v>
      </c>
      <c r="D59" s="114">
        <f>IF('ICS-217'!L61&lt;&gt;"FM","", IF(AND('ICS-217'!F61&gt;'Radio Config'!$C$2, 'ICS-217'!F61&lt;'Radio Config'!$D$2, 'Radio Config'!$F$2="y"), ABS('ICS-217'!F61-'ICS-217'!I61), IF(AND('ICS-217'!F61&gt;'Radio Config'!$C$3, 'ICS-217'!F61&lt;'Radio Config'!$D$3, 'Radio Config'!$F$3="y"), ABS('ICS-217'!F61-'ICS-217'!I61), IF(AND('ICS-217'!F61&gt;'Radio Config'!$C$4, 'ICS-217'!F61&lt;'Radio Config'!$D$4, 'Radio Config'!$F$4="y"), ABS('ICS-217'!F61-'ICS-217'!I61), IF(AND('ICS-217'!F61&gt;'Radio Config'!$C$5, 'ICS-217'!F61&lt;'Radio Config'!$D$5, 'Radio Config'!$F$5="y"), ABS('ICS-217'!F61-'ICS-217'!I61), IF(AND('ICS-217'!F61&gt;'Radio Config'!$C$6, 'ICS-217'!F61&lt;'Radio Config'!$D$6, 'Radio Config'!$F$6="y"), ABS('ICS-217'!F61-'ICS-217'!I61), IF(AND('ICS-217'!F61&gt;'Radio Config'!$C$7, 'ICS-217'!F61&lt;'Radio Config'!$D$7, 'Radio Config'!$F$7="y"), ABS('ICS-217'!F61-'ICS-217'!I61), IF(AND('ICS-217'!F61&gt;'Radio Config'!$C$8, 'ICS-217'!F61&lt;'Radio Config'!$D$8, 'Radio Config'!$F$8="y"), ABS('ICS-217'!F61-'ICS-217'!I61), ""))))))))</f>
        <v>5</v>
      </c>
      <c r="E59" s="2" t="str">
        <f t="shared" si="1"/>
        <v>+DUP</v>
      </c>
      <c r="F59" s="2" t="str">
        <f>IF(B59&lt;&gt;"", 'ICS-217'!L61, "")</f>
        <v>FM</v>
      </c>
      <c r="G59" s="2" t="str">
        <f>IF(B59&lt;&gt;"", 'ICS-217'!D61&amp;'ICS-217'!E61, "")</f>
        <v>32B-7</v>
      </c>
      <c r="H59" s="2" t="str">
        <f>IF(B59="", "", IF(AND('ICS-217'!H61="",'ICS-217'!K61&lt;&gt;""), "Tone", IF(AND('ICS-217'!H61&lt;&gt;"",'ICS-217'!K61&lt;&gt;""), "T Sql", "None" )))</f>
        <v>Tone</v>
      </c>
      <c r="I59" s="2" t="str">
        <f>IF(B59&lt;&gt;"", IF('ICS-217'!K61&lt;&gt;"", 'ICS-217'!K61 &amp; " Hz", "88.5 Hz"), "")</f>
        <v>88.5 Hz</v>
      </c>
      <c r="J59" s="2" t="str">
        <f>IF(B59&lt;&gt;"", IF('ICS-217'!H61&lt;&gt;"", 'ICS-217'!H61 &amp; " Hz", IF('ICS-217'!K61&lt;&gt;"", ('ICS-217'!K61 &amp; " Hz"), "88.5 Hz")), "")</f>
        <v>88.5 Hz</v>
      </c>
      <c r="K59" s="2" t="str">
        <f t="shared" si="2"/>
        <v>23</v>
      </c>
      <c r="L59" s="2" t="str">
        <f t="shared" si="3"/>
        <v>Both N</v>
      </c>
      <c r="M59" s="2" t="str">
        <f t="shared" si="4"/>
        <v>Off</v>
      </c>
      <c r="O59" s="2" t="str">
        <f t="shared" si="5"/>
        <v>Filter 1</v>
      </c>
    </row>
    <row r="60">
      <c r="A60" s="2" t="str">
        <f>IF(B60&lt;&gt;"", 'ICS-217'!A62, "")</f>
        <v/>
      </c>
      <c r="B60" s="113" t="str">
        <f>IF(AND('ICS-217'!F62&gt;'Radio Config'!$C$2, 'ICS-217'!F62&lt;'Radio Config'!$D$2, 'Radio Config'!$F$2="y"), 'ICS-217'!F62, IF(AND('ICS-217'!F62&gt;'Radio Config'!$C$3, 'ICS-217'!F62&lt;'Radio Config'!$D$3, 'Radio Config'!$F$3="y"), 'ICS-217'!F62, IF(AND('ICS-217'!F62&gt;'Radio Config'!$C$4, 'ICS-217'!F62&lt;'Radio Config'!$D$4, 'Radio Config'!$F$4="y"), 'ICS-217'!F62, IF(AND('ICS-217'!F62&gt;'Radio Config'!$C$5, 'ICS-217'!F62&lt;'Radio Config'!$D$5, 'Radio Config'!$F$5="y"), 'ICS-217'!F62, IF(AND('ICS-217'!F62&gt;'Radio Config'!$C$6, 'ICS-217'!F62&lt;'Radio Config'!$D$6, 'Radio Config'!$F$6="y"), 'ICS-217'!F62, IF(AND('ICS-217'!F62&gt;'Radio Config'!$C$7, 'ICS-217'!F62&lt;'Radio Config'!$D$7, 'Radio Config'!$F$7="y"), 'ICS-217'!F62, IF(AND('ICS-217'!F62&gt;'Radio Config'!$C$8, 'ICS-217'!F62&lt;'Radio Config'!$D$8, 'Radio Config'!$F$8="y"), 'ICS-217'!F62, "")))))))</f>
        <v/>
      </c>
      <c r="C60" s="114" t="str">
        <f>IF(B60&lt;&gt;"", 'ICS-217'!I62, "")</f>
        <v/>
      </c>
      <c r="D60" s="114" t="str">
        <f>IF('ICS-217'!L62&lt;&gt;"FM","", IF(AND('ICS-217'!F62&gt;'Radio Config'!$C$2, 'ICS-217'!F62&lt;'Radio Config'!$D$2, 'Radio Config'!$F$2="y"), ABS('ICS-217'!F62-'ICS-217'!I62), IF(AND('ICS-217'!F62&gt;'Radio Config'!$C$3, 'ICS-217'!F62&lt;'Radio Config'!$D$3, 'Radio Config'!$F$3="y"), ABS('ICS-217'!F62-'ICS-217'!I62), IF(AND('ICS-217'!F62&gt;'Radio Config'!$C$4, 'ICS-217'!F62&lt;'Radio Config'!$D$4, 'Radio Config'!$F$4="y"), ABS('ICS-217'!F62-'ICS-217'!I62), IF(AND('ICS-217'!F62&gt;'Radio Config'!$C$5, 'ICS-217'!F62&lt;'Radio Config'!$D$5, 'Radio Config'!$F$5="y"), ABS('ICS-217'!F62-'ICS-217'!I62), IF(AND('ICS-217'!F62&gt;'Radio Config'!$C$6, 'ICS-217'!F62&lt;'Radio Config'!$D$6, 'Radio Config'!$F$6="y"), ABS('ICS-217'!F62-'ICS-217'!I62), IF(AND('ICS-217'!F62&gt;'Radio Config'!$C$7, 'ICS-217'!F62&lt;'Radio Config'!$D$7, 'Radio Config'!$F$7="y"), ABS('ICS-217'!F62-'ICS-217'!I62), IF(AND('ICS-217'!F62&gt;'Radio Config'!$C$8, 'ICS-217'!F62&lt;'Radio Config'!$D$8, 'Radio Config'!$F$8="y"), ABS('ICS-217'!F62-'ICS-217'!I62), ""))))))))</f>
        <v/>
      </c>
      <c r="E60" s="2" t="str">
        <f t="shared" si="1"/>
        <v/>
      </c>
      <c r="F60" s="2" t="str">
        <f>IF(B60&lt;&gt;"", 'ICS-217'!L62, "")</f>
        <v/>
      </c>
      <c r="G60" s="2" t="str">
        <f>IF(B60&lt;&gt;"", 'ICS-217'!D62&amp;'ICS-217'!E62, "")</f>
        <v/>
      </c>
      <c r="H60" s="2" t="str">
        <f>IF(B60="", "", IF(AND('ICS-217'!H62="",'ICS-217'!K62&lt;&gt;""), "Tone", IF(AND('ICS-217'!H62&lt;&gt;"",'ICS-217'!K62&lt;&gt;""), "T Sql", "None" )))</f>
        <v/>
      </c>
      <c r="I60" s="2" t="str">
        <f>IF(B60&lt;&gt;"", IF('ICS-217'!K62&lt;&gt;"", 'ICS-217'!K62 &amp; " Hz", "88.5 Hz"), "")</f>
        <v/>
      </c>
      <c r="J60" s="2" t="str">
        <f>IF(B60&lt;&gt;"", IF('ICS-217'!H62&lt;&gt;"", 'ICS-217'!H62 &amp; " Hz", IF('ICS-217'!K62&lt;&gt;"", ('ICS-217'!K62 &amp; " Hz"), "88.5 Hz")), "")</f>
        <v/>
      </c>
      <c r="K60" s="2" t="str">
        <f t="shared" si="2"/>
        <v/>
      </c>
      <c r="L60" s="2" t="str">
        <f t="shared" si="3"/>
        <v/>
      </c>
      <c r="M60" s="2" t="str">
        <f t="shared" si="4"/>
        <v/>
      </c>
      <c r="O60" s="2" t="str">
        <f t="shared" si="5"/>
        <v/>
      </c>
    </row>
    <row r="61">
      <c r="A61" s="2" t="str">
        <f>IF(B61&lt;&gt;"", 'ICS-217'!A63, "")</f>
        <v/>
      </c>
      <c r="B61" s="113" t="str">
        <f>IF(AND('ICS-217'!F63&gt;'Radio Config'!$C$2, 'ICS-217'!F63&lt;'Radio Config'!$D$2, 'Radio Config'!$F$2="y"), 'ICS-217'!F63, IF(AND('ICS-217'!F63&gt;'Radio Config'!$C$3, 'ICS-217'!F63&lt;'Radio Config'!$D$3, 'Radio Config'!$F$3="y"), 'ICS-217'!F63, IF(AND('ICS-217'!F63&gt;'Radio Config'!$C$4, 'ICS-217'!F63&lt;'Radio Config'!$D$4, 'Radio Config'!$F$4="y"), 'ICS-217'!F63, IF(AND('ICS-217'!F63&gt;'Radio Config'!$C$5, 'ICS-217'!F63&lt;'Radio Config'!$D$5, 'Radio Config'!$F$5="y"), 'ICS-217'!F63, IF(AND('ICS-217'!F63&gt;'Radio Config'!$C$6, 'ICS-217'!F63&lt;'Radio Config'!$D$6, 'Radio Config'!$F$6="y"), 'ICS-217'!F63, IF(AND('ICS-217'!F63&gt;'Radio Config'!$C$7, 'ICS-217'!F63&lt;'Radio Config'!$D$7, 'Radio Config'!$F$7="y"), 'ICS-217'!F63, IF(AND('ICS-217'!F63&gt;'Radio Config'!$C$8, 'ICS-217'!F63&lt;'Radio Config'!$D$8, 'Radio Config'!$F$8="y"), 'ICS-217'!F63, "")))))))</f>
        <v/>
      </c>
      <c r="C61" s="114" t="str">
        <f>IF(B61&lt;&gt;"", 'ICS-217'!I63, "")</f>
        <v/>
      </c>
      <c r="D61" s="114" t="str">
        <f>IF('ICS-217'!L63&lt;&gt;"FM","", IF(AND('ICS-217'!F63&gt;'Radio Config'!$C$2, 'ICS-217'!F63&lt;'Radio Config'!$D$2, 'Radio Config'!$F$2="y"), ABS('ICS-217'!F63-'ICS-217'!I63), IF(AND('ICS-217'!F63&gt;'Radio Config'!$C$3, 'ICS-217'!F63&lt;'Radio Config'!$D$3, 'Radio Config'!$F$3="y"), ABS('ICS-217'!F63-'ICS-217'!I63), IF(AND('ICS-217'!F63&gt;'Radio Config'!$C$4, 'ICS-217'!F63&lt;'Radio Config'!$D$4, 'Radio Config'!$F$4="y"), ABS('ICS-217'!F63-'ICS-217'!I63), IF(AND('ICS-217'!F63&gt;'Radio Config'!$C$5, 'ICS-217'!F63&lt;'Radio Config'!$D$5, 'Radio Config'!$F$5="y"), ABS('ICS-217'!F63-'ICS-217'!I63), IF(AND('ICS-217'!F63&gt;'Radio Config'!$C$6, 'ICS-217'!F63&lt;'Radio Config'!$D$6, 'Radio Config'!$F$6="y"), ABS('ICS-217'!F63-'ICS-217'!I63), IF(AND('ICS-217'!F63&gt;'Radio Config'!$C$7, 'ICS-217'!F63&lt;'Radio Config'!$D$7, 'Radio Config'!$F$7="y"), ABS('ICS-217'!F63-'ICS-217'!I63), IF(AND('ICS-217'!F63&gt;'Radio Config'!$C$8, 'ICS-217'!F63&lt;'Radio Config'!$D$8, 'Radio Config'!$F$8="y"), ABS('ICS-217'!F63-'ICS-217'!I63), ""))))))))</f>
        <v/>
      </c>
      <c r="E61" s="2" t="str">
        <f t="shared" si="1"/>
        <v/>
      </c>
      <c r="F61" s="2" t="str">
        <f>IF(B61&lt;&gt;"", 'ICS-217'!L63, "")</f>
        <v/>
      </c>
      <c r="G61" s="2" t="str">
        <f>IF(B61&lt;&gt;"", 'ICS-217'!D63&amp;'ICS-217'!E63, "")</f>
        <v/>
      </c>
      <c r="H61" s="2" t="str">
        <f>IF(B61="", "", IF(AND('ICS-217'!H63="",'ICS-217'!K63&lt;&gt;""), "Tone", IF(AND('ICS-217'!H63&lt;&gt;"",'ICS-217'!K63&lt;&gt;""), "T Sql", "None" )))</f>
        <v/>
      </c>
      <c r="I61" s="2" t="str">
        <f>IF(B61&lt;&gt;"", IF('ICS-217'!K63&lt;&gt;"", 'ICS-217'!K63 &amp; " Hz", "88.5 Hz"), "")</f>
        <v/>
      </c>
      <c r="J61" s="2" t="str">
        <f>IF(B61&lt;&gt;"", IF('ICS-217'!H63&lt;&gt;"", 'ICS-217'!H63 &amp; " Hz", IF('ICS-217'!K63&lt;&gt;"", ('ICS-217'!K63 &amp; " Hz"), "88.5 Hz")), "")</f>
        <v/>
      </c>
      <c r="K61" s="2" t="str">
        <f t="shared" si="2"/>
        <v/>
      </c>
      <c r="L61" s="2" t="str">
        <f t="shared" si="3"/>
        <v/>
      </c>
      <c r="M61" s="2" t="str">
        <f t="shared" si="4"/>
        <v/>
      </c>
      <c r="O61" s="2" t="str">
        <f t="shared" si="5"/>
        <v/>
      </c>
    </row>
    <row r="62">
      <c r="A62" s="2" t="str">
        <f>IF(B62&lt;&gt;"", 'ICS-217'!A64, "")</f>
        <v/>
      </c>
      <c r="B62" s="113" t="str">
        <f>IF(AND('ICS-217'!F64&gt;'Radio Config'!$C$2, 'ICS-217'!F64&lt;'Radio Config'!$D$2, 'Radio Config'!$F$2="y"), 'ICS-217'!F64, IF(AND('ICS-217'!F64&gt;'Radio Config'!$C$3, 'ICS-217'!F64&lt;'Radio Config'!$D$3, 'Radio Config'!$F$3="y"), 'ICS-217'!F64, IF(AND('ICS-217'!F64&gt;'Radio Config'!$C$4, 'ICS-217'!F64&lt;'Radio Config'!$D$4, 'Radio Config'!$F$4="y"), 'ICS-217'!F64, IF(AND('ICS-217'!F64&gt;'Radio Config'!$C$5, 'ICS-217'!F64&lt;'Radio Config'!$D$5, 'Radio Config'!$F$5="y"), 'ICS-217'!F64, IF(AND('ICS-217'!F64&gt;'Radio Config'!$C$6, 'ICS-217'!F64&lt;'Radio Config'!$D$6, 'Radio Config'!$F$6="y"), 'ICS-217'!F64, IF(AND('ICS-217'!F64&gt;'Radio Config'!$C$7, 'ICS-217'!F64&lt;'Radio Config'!$D$7, 'Radio Config'!$F$7="y"), 'ICS-217'!F64, IF(AND('ICS-217'!F64&gt;'Radio Config'!$C$8, 'ICS-217'!F64&lt;'Radio Config'!$D$8, 'Radio Config'!$F$8="y"), 'ICS-217'!F64, "")))))))</f>
        <v/>
      </c>
      <c r="C62" s="114" t="str">
        <f>IF(B62&lt;&gt;"", 'ICS-217'!I64, "")</f>
        <v/>
      </c>
      <c r="D62" s="114" t="str">
        <f>IF('ICS-217'!L64&lt;&gt;"FM","", IF(AND('ICS-217'!F64&gt;'Radio Config'!$C$2, 'ICS-217'!F64&lt;'Radio Config'!$D$2, 'Radio Config'!$F$2="y"), ABS('ICS-217'!F64-'ICS-217'!I64), IF(AND('ICS-217'!F64&gt;'Radio Config'!$C$3, 'ICS-217'!F64&lt;'Radio Config'!$D$3, 'Radio Config'!$F$3="y"), ABS('ICS-217'!F64-'ICS-217'!I64), IF(AND('ICS-217'!F64&gt;'Radio Config'!$C$4, 'ICS-217'!F64&lt;'Radio Config'!$D$4, 'Radio Config'!$F$4="y"), ABS('ICS-217'!F64-'ICS-217'!I64), IF(AND('ICS-217'!F64&gt;'Radio Config'!$C$5, 'ICS-217'!F64&lt;'Radio Config'!$D$5, 'Radio Config'!$F$5="y"), ABS('ICS-217'!F64-'ICS-217'!I64), IF(AND('ICS-217'!F64&gt;'Radio Config'!$C$6, 'ICS-217'!F64&lt;'Radio Config'!$D$6, 'Radio Config'!$F$6="y"), ABS('ICS-217'!F64-'ICS-217'!I64), IF(AND('ICS-217'!F64&gt;'Radio Config'!$C$7, 'ICS-217'!F64&lt;'Radio Config'!$D$7, 'Radio Config'!$F$7="y"), ABS('ICS-217'!F64-'ICS-217'!I64), IF(AND('ICS-217'!F64&gt;'Radio Config'!$C$8, 'ICS-217'!F64&lt;'Radio Config'!$D$8, 'Radio Config'!$F$8="y"), ABS('ICS-217'!F64-'ICS-217'!I64), ""))))))))</f>
        <v/>
      </c>
      <c r="E62" s="2" t="str">
        <f t="shared" si="1"/>
        <v/>
      </c>
      <c r="F62" s="2" t="str">
        <f>IF(B62&lt;&gt;"", 'ICS-217'!L64, "")</f>
        <v/>
      </c>
      <c r="G62" s="2" t="str">
        <f>IF(B62&lt;&gt;"", 'ICS-217'!D64&amp;'ICS-217'!E64, "")</f>
        <v/>
      </c>
      <c r="H62" s="2" t="str">
        <f>IF(B62="", "", IF(AND('ICS-217'!H64="",'ICS-217'!K64&lt;&gt;""), "Tone", IF(AND('ICS-217'!H64&lt;&gt;"",'ICS-217'!K64&lt;&gt;""), "T Sql", "None" )))</f>
        <v/>
      </c>
      <c r="I62" s="2" t="str">
        <f>IF(B62&lt;&gt;"", IF('ICS-217'!K64&lt;&gt;"", 'ICS-217'!K64 &amp; " Hz", "88.5 Hz"), "")</f>
        <v/>
      </c>
      <c r="J62" s="2" t="str">
        <f>IF(B62&lt;&gt;"", IF('ICS-217'!H64&lt;&gt;"", 'ICS-217'!H64 &amp; " Hz", IF('ICS-217'!K64&lt;&gt;"", ('ICS-217'!K64 &amp; " Hz"), "88.5 Hz")), "")</f>
        <v/>
      </c>
      <c r="K62" s="2" t="str">
        <f t="shared" si="2"/>
        <v/>
      </c>
      <c r="L62" s="2" t="str">
        <f t="shared" si="3"/>
        <v/>
      </c>
      <c r="M62" s="2" t="str">
        <f t="shared" si="4"/>
        <v/>
      </c>
      <c r="O62" s="2" t="str">
        <f t="shared" si="5"/>
        <v/>
      </c>
    </row>
    <row r="63">
      <c r="A63" s="2" t="str">
        <f>IF(B63&lt;&gt;"", 'ICS-217'!A65, "")</f>
        <v/>
      </c>
      <c r="B63" s="113" t="str">
        <f>IF(AND('ICS-217'!F65&gt;'Radio Config'!$C$2, 'ICS-217'!F65&lt;'Radio Config'!$D$2, 'Radio Config'!$F$2="y"), 'ICS-217'!F65, IF(AND('ICS-217'!F65&gt;'Radio Config'!$C$3, 'ICS-217'!F65&lt;'Radio Config'!$D$3, 'Radio Config'!$F$3="y"), 'ICS-217'!F65, IF(AND('ICS-217'!F65&gt;'Radio Config'!$C$4, 'ICS-217'!F65&lt;'Radio Config'!$D$4, 'Radio Config'!$F$4="y"), 'ICS-217'!F65, IF(AND('ICS-217'!F65&gt;'Radio Config'!$C$5, 'ICS-217'!F65&lt;'Radio Config'!$D$5, 'Radio Config'!$F$5="y"), 'ICS-217'!F65, IF(AND('ICS-217'!F65&gt;'Radio Config'!$C$6, 'ICS-217'!F65&lt;'Radio Config'!$D$6, 'Radio Config'!$F$6="y"), 'ICS-217'!F65, IF(AND('ICS-217'!F65&gt;'Radio Config'!$C$7, 'ICS-217'!F65&lt;'Radio Config'!$D$7, 'Radio Config'!$F$7="y"), 'ICS-217'!F65, IF(AND('ICS-217'!F65&gt;'Radio Config'!$C$8, 'ICS-217'!F65&lt;'Radio Config'!$D$8, 'Radio Config'!$F$8="y"), 'ICS-217'!F65, "")))))))</f>
        <v/>
      </c>
      <c r="C63" s="114" t="str">
        <f>IF(B63&lt;&gt;"", 'ICS-217'!I65, "")</f>
        <v/>
      </c>
      <c r="D63" s="114" t="str">
        <f>IF('ICS-217'!L65&lt;&gt;"FM","", IF(AND('ICS-217'!F65&gt;'Radio Config'!$C$2, 'ICS-217'!F65&lt;'Radio Config'!$D$2, 'Radio Config'!$F$2="y"), ABS('ICS-217'!F65-'ICS-217'!I65), IF(AND('ICS-217'!F65&gt;'Radio Config'!$C$3, 'ICS-217'!F65&lt;'Radio Config'!$D$3, 'Radio Config'!$F$3="y"), ABS('ICS-217'!F65-'ICS-217'!I65), IF(AND('ICS-217'!F65&gt;'Radio Config'!$C$4, 'ICS-217'!F65&lt;'Radio Config'!$D$4, 'Radio Config'!$F$4="y"), ABS('ICS-217'!F65-'ICS-217'!I65), IF(AND('ICS-217'!F65&gt;'Radio Config'!$C$5, 'ICS-217'!F65&lt;'Radio Config'!$D$5, 'Radio Config'!$F$5="y"), ABS('ICS-217'!F65-'ICS-217'!I65), IF(AND('ICS-217'!F65&gt;'Radio Config'!$C$6, 'ICS-217'!F65&lt;'Radio Config'!$D$6, 'Radio Config'!$F$6="y"), ABS('ICS-217'!F65-'ICS-217'!I65), IF(AND('ICS-217'!F65&gt;'Radio Config'!$C$7, 'ICS-217'!F65&lt;'Radio Config'!$D$7, 'Radio Config'!$F$7="y"), ABS('ICS-217'!F65-'ICS-217'!I65), IF(AND('ICS-217'!F65&gt;'Radio Config'!$C$8, 'ICS-217'!F65&lt;'Radio Config'!$D$8, 'Radio Config'!$F$8="y"), ABS('ICS-217'!F65-'ICS-217'!I65), ""))))))))</f>
        <v/>
      </c>
      <c r="E63" s="2" t="str">
        <f t="shared" si="1"/>
        <v/>
      </c>
      <c r="F63" s="2" t="str">
        <f>IF(B63&lt;&gt;"", 'ICS-217'!L65, "")</f>
        <v/>
      </c>
      <c r="G63" s="2" t="str">
        <f>IF(B63&lt;&gt;"", 'ICS-217'!D65&amp;'ICS-217'!E65, "")</f>
        <v/>
      </c>
      <c r="H63" s="2" t="str">
        <f>IF(B63="", "", IF(AND('ICS-217'!H65="",'ICS-217'!K65&lt;&gt;""), "Tone", IF(AND('ICS-217'!H65&lt;&gt;"",'ICS-217'!K65&lt;&gt;""), "T Sql", "None" )))</f>
        <v/>
      </c>
      <c r="I63" s="2" t="str">
        <f>IF(B63&lt;&gt;"", IF('ICS-217'!K65&lt;&gt;"", 'ICS-217'!K65 &amp; " Hz", "88.5 Hz"), "")</f>
        <v/>
      </c>
      <c r="J63" s="2" t="str">
        <f>IF(B63&lt;&gt;"", IF('ICS-217'!H65&lt;&gt;"", 'ICS-217'!H65 &amp; " Hz", IF('ICS-217'!K65&lt;&gt;"", ('ICS-217'!K65 &amp; " Hz"), "88.5 Hz")), "")</f>
        <v/>
      </c>
      <c r="K63" s="2" t="str">
        <f t="shared" si="2"/>
        <v/>
      </c>
      <c r="L63" s="2" t="str">
        <f t="shared" si="3"/>
        <v/>
      </c>
      <c r="M63" s="2" t="str">
        <f t="shared" si="4"/>
        <v/>
      </c>
      <c r="O63" s="2" t="str">
        <f t="shared" si="5"/>
        <v/>
      </c>
    </row>
    <row r="64">
      <c r="A64" s="2" t="str">
        <f>IF(B64&lt;&gt;"", 'ICS-217'!A66, "")</f>
        <v/>
      </c>
      <c r="B64" s="113" t="str">
        <f>IF(AND('ICS-217'!F66&gt;'Radio Config'!$C$2, 'ICS-217'!F66&lt;'Radio Config'!$D$2, 'Radio Config'!$F$2="y"), 'ICS-217'!F66, IF(AND('ICS-217'!F66&gt;'Radio Config'!$C$3, 'ICS-217'!F66&lt;'Radio Config'!$D$3, 'Radio Config'!$F$3="y"), 'ICS-217'!F66, IF(AND('ICS-217'!F66&gt;'Radio Config'!$C$4, 'ICS-217'!F66&lt;'Radio Config'!$D$4, 'Radio Config'!$F$4="y"), 'ICS-217'!F66, IF(AND('ICS-217'!F66&gt;'Radio Config'!$C$5, 'ICS-217'!F66&lt;'Radio Config'!$D$5, 'Radio Config'!$F$5="y"), 'ICS-217'!F66, IF(AND('ICS-217'!F66&gt;'Radio Config'!$C$6, 'ICS-217'!F66&lt;'Radio Config'!$D$6, 'Radio Config'!$F$6="y"), 'ICS-217'!F66, IF(AND('ICS-217'!F66&gt;'Radio Config'!$C$7, 'ICS-217'!F66&lt;'Radio Config'!$D$7, 'Radio Config'!$F$7="y"), 'ICS-217'!F66, IF(AND('ICS-217'!F66&gt;'Radio Config'!$C$8, 'ICS-217'!F66&lt;'Radio Config'!$D$8, 'Radio Config'!$F$8="y"), 'ICS-217'!F66, "")))))))</f>
        <v/>
      </c>
      <c r="C64" s="114" t="str">
        <f>IF(B64&lt;&gt;"", 'ICS-217'!I66, "")</f>
        <v/>
      </c>
      <c r="D64" s="114" t="str">
        <f>IF('ICS-217'!L66&lt;&gt;"FM","", IF(AND('ICS-217'!F66&gt;'Radio Config'!$C$2, 'ICS-217'!F66&lt;'Radio Config'!$D$2, 'Radio Config'!$F$2="y"), ABS('ICS-217'!F66-'ICS-217'!I66), IF(AND('ICS-217'!F66&gt;'Radio Config'!$C$3, 'ICS-217'!F66&lt;'Radio Config'!$D$3, 'Radio Config'!$F$3="y"), ABS('ICS-217'!F66-'ICS-217'!I66), IF(AND('ICS-217'!F66&gt;'Radio Config'!$C$4, 'ICS-217'!F66&lt;'Radio Config'!$D$4, 'Radio Config'!$F$4="y"), ABS('ICS-217'!F66-'ICS-217'!I66), IF(AND('ICS-217'!F66&gt;'Radio Config'!$C$5, 'ICS-217'!F66&lt;'Radio Config'!$D$5, 'Radio Config'!$F$5="y"), ABS('ICS-217'!F66-'ICS-217'!I66), IF(AND('ICS-217'!F66&gt;'Radio Config'!$C$6, 'ICS-217'!F66&lt;'Radio Config'!$D$6, 'Radio Config'!$F$6="y"), ABS('ICS-217'!F66-'ICS-217'!I66), IF(AND('ICS-217'!F66&gt;'Radio Config'!$C$7, 'ICS-217'!F66&lt;'Radio Config'!$D$7, 'Radio Config'!$F$7="y"), ABS('ICS-217'!F66-'ICS-217'!I66), IF(AND('ICS-217'!F66&gt;'Radio Config'!$C$8, 'ICS-217'!F66&lt;'Radio Config'!$D$8, 'Radio Config'!$F$8="y"), ABS('ICS-217'!F66-'ICS-217'!I66), ""))))))))</f>
        <v/>
      </c>
      <c r="E64" s="2" t="str">
        <f t="shared" si="1"/>
        <v/>
      </c>
      <c r="F64" s="2" t="str">
        <f>IF(B64&lt;&gt;"", 'ICS-217'!L66, "")</f>
        <v/>
      </c>
      <c r="G64" s="2" t="str">
        <f>IF(B64&lt;&gt;"", 'ICS-217'!D66&amp;'ICS-217'!E66, "")</f>
        <v/>
      </c>
      <c r="H64" s="2" t="str">
        <f>IF(B64="", "", IF(AND('ICS-217'!H66="",'ICS-217'!K66&lt;&gt;""), "Tone", IF(AND('ICS-217'!H66&lt;&gt;"",'ICS-217'!K66&lt;&gt;""), "T Sql", "None" )))</f>
        <v/>
      </c>
      <c r="I64" s="2" t="str">
        <f>IF(B64&lt;&gt;"", IF('ICS-217'!K66&lt;&gt;"", 'ICS-217'!K66 &amp; " Hz", "88.5 Hz"), "")</f>
        <v/>
      </c>
      <c r="J64" s="2" t="str">
        <f>IF(B64&lt;&gt;"", IF('ICS-217'!H66&lt;&gt;"", 'ICS-217'!H66 &amp; " Hz", IF('ICS-217'!K66&lt;&gt;"", ('ICS-217'!K66 &amp; " Hz"), "88.5 Hz")), "")</f>
        <v/>
      </c>
      <c r="K64" s="2" t="str">
        <f t="shared" si="2"/>
        <v/>
      </c>
      <c r="L64" s="2" t="str">
        <f t="shared" si="3"/>
        <v/>
      </c>
      <c r="M64" s="2" t="str">
        <f t="shared" si="4"/>
        <v/>
      </c>
      <c r="O64" s="2" t="str">
        <f t="shared" si="5"/>
        <v/>
      </c>
    </row>
    <row r="65">
      <c r="A65" s="2" t="str">
        <f>IF(B65&lt;&gt;"", 'ICS-217'!A67, "")</f>
        <v/>
      </c>
      <c r="B65" s="113" t="str">
        <f>IF(AND('ICS-217'!F67&gt;'Radio Config'!$C$2, 'ICS-217'!F67&lt;'Radio Config'!$D$2, 'Radio Config'!$F$2="y"), 'ICS-217'!F67, IF(AND('ICS-217'!F67&gt;'Radio Config'!$C$3, 'ICS-217'!F67&lt;'Radio Config'!$D$3, 'Radio Config'!$F$3="y"), 'ICS-217'!F67, IF(AND('ICS-217'!F67&gt;'Radio Config'!$C$4, 'ICS-217'!F67&lt;'Radio Config'!$D$4, 'Radio Config'!$F$4="y"), 'ICS-217'!F67, IF(AND('ICS-217'!F67&gt;'Radio Config'!$C$5, 'ICS-217'!F67&lt;'Radio Config'!$D$5, 'Radio Config'!$F$5="y"), 'ICS-217'!F67, IF(AND('ICS-217'!F67&gt;'Radio Config'!$C$6, 'ICS-217'!F67&lt;'Radio Config'!$D$6, 'Radio Config'!$F$6="y"), 'ICS-217'!F67, IF(AND('ICS-217'!F67&gt;'Radio Config'!$C$7, 'ICS-217'!F67&lt;'Radio Config'!$D$7, 'Radio Config'!$F$7="y"), 'ICS-217'!F67, IF(AND('ICS-217'!F67&gt;'Radio Config'!$C$8, 'ICS-217'!F67&lt;'Radio Config'!$D$8, 'Radio Config'!$F$8="y"), 'ICS-217'!F67, "")))))))</f>
        <v/>
      </c>
      <c r="C65" s="114" t="str">
        <f>IF(B65&lt;&gt;"", 'ICS-217'!I67, "")</f>
        <v/>
      </c>
      <c r="D65" s="114" t="str">
        <f>IF('ICS-217'!L67&lt;&gt;"FM","", IF(AND('ICS-217'!F67&gt;'Radio Config'!$C$2, 'ICS-217'!F67&lt;'Radio Config'!$D$2, 'Radio Config'!$F$2="y"), ABS('ICS-217'!F67-'ICS-217'!I67), IF(AND('ICS-217'!F67&gt;'Radio Config'!$C$3, 'ICS-217'!F67&lt;'Radio Config'!$D$3, 'Radio Config'!$F$3="y"), ABS('ICS-217'!F67-'ICS-217'!I67), IF(AND('ICS-217'!F67&gt;'Radio Config'!$C$4, 'ICS-217'!F67&lt;'Radio Config'!$D$4, 'Radio Config'!$F$4="y"), ABS('ICS-217'!F67-'ICS-217'!I67), IF(AND('ICS-217'!F67&gt;'Radio Config'!$C$5, 'ICS-217'!F67&lt;'Radio Config'!$D$5, 'Radio Config'!$F$5="y"), ABS('ICS-217'!F67-'ICS-217'!I67), IF(AND('ICS-217'!F67&gt;'Radio Config'!$C$6, 'ICS-217'!F67&lt;'Radio Config'!$D$6, 'Radio Config'!$F$6="y"), ABS('ICS-217'!F67-'ICS-217'!I67), IF(AND('ICS-217'!F67&gt;'Radio Config'!$C$7, 'ICS-217'!F67&lt;'Radio Config'!$D$7, 'Radio Config'!$F$7="y"), ABS('ICS-217'!F67-'ICS-217'!I67), IF(AND('ICS-217'!F67&gt;'Radio Config'!$C$8, 'ICS-217'!F67&lt;'Radio Config'!$D$8, 'Radio Config'!$F$8="y"), ABS('ICS-217'!F67-'ICS-217'!I67), ""))))))))</f>
        <v/>
      </c>
      <c r="E65" s="2" t="str">
        <f t="shared" si="1"/>
        <v/>
      </c>
      <c r="F65" s="2" t="str">
        <f>IF(B65&lt;&gt;"", 'ICS-217'!L67, "")</f>
        <v/>
      </c>
      <c r="G65" s="2" t="str">
        <f>IF(B65&lt;&gt;"", 'ICS-217'!D67&amp;'ICS-217'!E67, "")</f>
        <v/>
      </c>
      <c r="H65" s="2" t="str">
        <f>IF(B65="", "", IF(AND('ICS-217'!H67="",'ICS-217'!K67&lt;&gt;""), "Tone", IF(AND('ICS-217'!H67&lt;&gt;"",'ICS-217'!K67&lt;&gt;""), "T Sql", "None" )))</f>
        <v/>
      </c>
      <c r="I65" s="2" t="str">
        <f>IF(B65&lt;&gt;"", IF('ICS-217'!K67&lt;&gt;"", 'ICS-217'!K67 &amp; " Hz", "88.5 Hz"), "")</f>
        <v/>
      </c>
      <c r="J65" s="2" t="str">
        <f>IF(B65&lt;&gt;"", IF('ICS-217'!H67&lt;&gt;"", 'ICS-217'!H67 &amp; " Hz", IF('ICS-217'!K67&lt;&gt;"", ('ICS-217'!K67 &amp; " Hz"), "88.5 Hz")), "")</f>
        <v/>
      </c>
      <c r="K65" s="2" t="str">
        <f t="shared" si="2"/>
        <v/>
      </c>
      <c r="L65" s="2" t="str">
        <f t="shared" si="3"/>
        <v/>
      </c>
      <c r="M65" s="2" t="str">
        <f t="shared" si="4"/>
        <v/>
      </c>
      <c r="O65" s="2" t="str">
        <f t="shared" si="5"/>
        <v/>
      </c>
    </row>
    <row r="66">
      <c r="A66" s="2" t="str">
        <f>IF(B66&lt;&gt;"", 'ICS-217'!A68, "")</f>
        <v/>
      </c>
      <c r="B66" s="113" t="str">
        <f>IF(AND('ICS-217'!F68&gt;'Radio Config'!$C$2, 'ICS-217'!F68&lt;'Radio Config'!$D$2, 'Radio Config'!$F$2="y"), 'ICS-217'!F68, IF(AND('ICS-217'!F68&gt;'Radio Config'!$C$3, 'ICS-217'!F68&lt;'Radio Config'!$D$3, 'Radio Config'!$F$3="y"), 'ICS-217'!F68, IF(AND('ICS-217'!F68&gt;'Radio Config'!$C$4, 'ICS-217'!F68&lt;'Radio Config'!$D$4, 'Radio Config'!$F$4="y"), 'ICS-217'!F68, IF(AND('ICS-217'!F68&gt;'Radio Config'!$C$5, 'ICS-217'!F68&lt;'Radio Config'!$D$5, 'Radio Config'!$F$5="y"), 'ICS-217'!F68, IF(AND('ICS-217'!F68&gt;'Radio Config'!$C$6, 'ICS-217'!F68&lt;'Radio Config'!$D$6, 'Radio Config'!$F$6="y"), 'ICS-217'!F68, IF(AND('ICS-217'!F68&gt;'Radio Config'!$C$7, 'ICS-217'!F68&lt;'Radio Config'!$D$7, 'Radio Config'!$F$7="y"), 'ICS-217'!F68, IF(AND('ICS-217'!F68&gt;'Radio Config'!$C$8, 'ICS-217'!F68&lt;'Radio Config'!$D$8, 'Radio Config'!$F$8="y"), 'ICS-217'!F68, "")))))))</f>
        <v/>
      </c>
      <c r="C66" s="114" t="str">
        <f>IF(B66&lt;&gt;"", 'ICS-217'!I68, "")</f>
        <v/>
      </c>
      <c r="D66" s="114" t="str">
        <f>IF('ICS-217'!L68&lt;&gt;"FM","", IF(AND('ICS-217'!F68&gt;'Radio Config'!$C$2, 'ICS-217'!F68&lt;'Radio Config'!$D$2, 'Radio Config'!$F$2="y"), ABS('ICS-217'!F68-'ICS-217'!I68), IF(AND('ICS-217'!F68&gt;'Radio Config'!$C$3, 'ICS-217'!F68&lt;'Radio Config'!$D$3, 'Radio Config'!$F$3="y"), ABS('ICS-217'!F68-'ICS-217'!I68), IF(AND('ICS-217'!F68&gt;'Radio Config'!$C$4, 'ICS-217'!F68&lt;'Radio Config'!$D$4, 'Radio Config'!$F$4="y"), ABS('ICS-217'!F68-'ICS-217'!I68), IF(AND('ICS-217'!F68&gt;'Radio Config'!$C$5, 'ICS-217'!F68&lt;'Radio Config'!$D$5, 'Radio Config'!$F$5="y"), ABS('ICS-217'!F68-'ICS-217'!I68), IF(AND('ICS-217'!F68&gt;'Radio Config'!$C$6, 'ICS-217'!F68&lt;'Radio Config'!$D$6, 'Radio Config'!$F$6="y"), ABS('ICS-217'!F68-'ICS-217'!I68), IF(AND('ICS-217'!F68&gt;'Radio Config'!$C$7, 'ICS-217'!F68&lt;'Radio Config'!$D$7, 'Radio Config'!$F$7="y"), ABS('ICS-217'!F68-'ICS-217'!I68), IF(AND('ICS-217'!F68&gt;'Radio Config'!$C$8, 'ICS-217'!F68&lt;'Radio Config'!$D$8, 'Radio Config'!$F$8="y"), ABS('ICS-217'!F68-'ICS-217'!I68), ""))))))))</f>
        <v/>
      </c>
      <c r="E66" s="2" t="str">
        <f t="shared" si="1"/>
        <v/>
      </c>
      <c r="F66" s="2" t="str">
        <f>IF(B66&lt;&gt;"", 'ICS-217'!L68, "")</f>
        <v/>
      </c>
      <c r="G66" s="2" t="str">
        <f>IF(B66&lt;&gt;"", 'ICS-217'!D68&amp;'ICS-217'!E68, "")</f>
        <v/>
      </c>
      <c r="H66" s="2" t="str">
        <f>IF(B66="", "", IF(AND('ICS-217'!H68="",'ICS-217'!K68&lt;&gt;""), "Tone", IF(AND('ICS-217'!H68&lt;&gt;"",'ICS-217'!K68&lt;&gt;""), "T Sql", "None" )))</f>
        <v/>
      </c>
      <c r="I66" s="2" t="str">
        <f>IF(B66&lt;&gt;"", IF('ICS-217'!K68&lt;&gt;"", 'ICS-217'!K68 &amp; " Hz", "88.5 Hz"), "")</f>
        <v/>
      </c>
      <c r="J66" s="2" t="str">
        <f>IF(B66&lt;&gt;"", IF('ICS-217'!H68&lt;&gt;"", 'ICS-217'!H68 &amp; " Hz", IF('ICS-217'!K68&lt;&gt;"", ('ICS-217'!K68 &amp; " Hz"), "88.5 Hz")), "")</f>
        <v/>
      </c>
      <c r="K66" s="2" t="str">
        <f t="shared" si="2"/>
        <v/>
      </c>
      <c r="L66" s="2" t="str">
        <f t="shared" si="3"/>
        <v/>
      </c>
      <c r="M66" s="2" t="str">
        <f t="shared" si="4"/>
        <v/>
      </c>
      <c r="O66" s="2" t="str">
        <f t="shared" si="5"/>
        <v/>
      </c>
    </row>
    <row r="67">
      <c r="A67" s="2" t="str">
        <f>IF(B67&lt;&gt;"", 'ICS-217'!A69, "")</f>
        <v/>
      </c>
      <c r="B67" s="113" t="str">
        <f>IF(AND('ICS-217'!F69&gt;'Radio Config'!$C$2, 'ICS-217'!F69&lt;'Radio Config'!$D$2, 'Radio Config'!$F$2="y"), 'ICS-217'!F69, IF(AND('ICS-217'!F69&gt;'Radio Config'!$C$3, 'ICS-217'!F69&lt;'Radio Config'!$D$3, 'Radio Config'!$F$3="y"), 'ICS-217'!F69, IF(AND('ICS-217'!F69&gt;'Radio Config'!$C$4, 'ICS-217'!F69&lt;'Radio Config'!$D$4, 'Radio Config'!$F$4="y"), 'ICS-217'!F69, IF(AND('ICS-217'!F69&gt;'Radio Config'!$C$5, 'ICS-217'!F69&lt;'Radio Config'!$D$5, 'Radio Config'!$F$5="y"), 'ICS-217'!F69, IF(AND('ICS-217'!F69&gt;'Radio Config'!$C$6, 'ICS-217'!F69&lt;'Radio Config'!$D$6, 'Radio Config'!$F$6="y"), 'ICS-217'!F69, IF(AND('ICS-217'!F69&gt;'Radio Config'!$C$7, 'ICS-217'!F69&lt;'Radio Config'!$D$7, 'Radio Config'!$F$7="y"), 'ICS-217'!F69, IF(AND('ICS-217'!F69&gt;'Radio Config'!$C$8, 'ICS-217'!F69&lt;'Radio Config'!$D$8, 'Radio Config'!$F$8="y"), 'ICS-217'!F69, "")))))))</f>
        <v/>
      </c>
      <c r="C67" s="114" t="str">
        <f>IF(B67&lt;&gt;"", 'ICS-217'!I69, "")</f>
        <v/>
      </c>
      <c r="D67" s="114" t="str">
        <f>IF('ICS-217'!L69&lt;&gt;"FM","", IF(AND('ICS-217'!F69&gt;'Radio Config'!$C$2, 'ICS-217'!F69&lt;'Radio Config'!$D$2, 'Radio Config'!$F$2="y"), ABS('ICS-217'!F69-'ICS-217'!I69), IF(AND('ICS-217'!F69&gt;'Radio Config'!$C$3, 'ICS-217'!F69&lt;'Radio Config'!$D$3, 'Radio Config'!$F$3="y"), ABS('ICS-217'!F69-'ICS-217'!I69), IF(AND('ICS-217'!F69&gt;'Radio Config'!$C$4, 'ICS-217'!F69&lt;'Radio Config'!$D$4, 'Radio Config'!$F$4="y"), ABS('ICS-217'!F69-'ICS-217'!I69), IF(AND('ICS-217'!F69&gt;'Radio Config'!$C$5, 'ICS-217'!F69&lt;'Radio Config'!$D$5, 'Radio Config'!$F$5="y"), ABS('ICS-217'!F69-'ICS-217'!I69), IF(AND('ICS-217'!F69&gt;'Radio Config'!$C$6, 'ICS-217'!F69&lt;'Radio Config'!$D$6, 'Radio Config'!$F$6="y"), ABS('ICS-217'!F69-'ICS-217'!I69), IF(AND('ICS-217'!F69&gt;'Radio Config'!$C$7, 'ICS-217'!F69&lt;'Radio Config'!$D$7, 'Radio Config'!$F$7="y"), ABS('ICS-217'!F69-'ICS-217'!I69), IF(AND('ICS-217'!F69&gt;'Radio Config'!$C$8, 'ICS-217'!F69&lt;'Radio Config'!$D$8, 'Radio Config'!$F$8="y"), ABS('ICS-217'!F69-'ICS-217'!I69), ""))))))))</f>
        <v/>
      </c>
      <c r="E67" s="2" t="str">
        <f t="shared" si="1"/>
        <v/>
      </c>
      <c r="F67" s="2" t="str">
        <f>IF(B67&lt;&gt;"", 'ICS-217'!L69, "")</f>
        <v/>
      </c>
      <c r="G67" s="2" t="str">
        <f>IF(B67&lt;&gt;"", 'ICS-217'!D69&amp;'ICS-217'!E69, "")</f>
        <v/>
      </c>
      <c r="H67" s="2" t="str">
        <f>IF(B67="", "", IF(AND('ICS-217'!H69="",'ICS-217'!K69&lt;&gt;""), "Tone", IF(AND('ICS-217'!H69&lt;&gt;"",'ICS-217'!K69&lt;&gt;""), "T Sql", "None" )))</f>
        <v/>
      </c>
      <c r="I67" s="2" t="str">
        <f>IF(B67&lt;&gt;"", IF('ICS-217'!K69&lt;&gt;"", 'ICS-217'!K69 &amp; " Hz", "88.5 Hz"), "")</f>
        <v/>
      </c>
      <c r="J67" s="2" t="str">
        <f>IF(B67&lt;&gt;"", IF('ICS-217'!H69&lt;&gt;"", 'ICS-217'!H69 &amp; " Hz", IF('ICS-217'!K69&lt;&gt;"", ('ICS-217'!K69 &amp; " Hz"), "88.5 Hz")), "")</f>
        <v/>
      </c>
      <c r="K67" s="2" t="str">
        <f t="shared" si="2"/>
        <v/>
      </c>
      <c r="L67" s="2" t="str">
        <f t="shared" si="3"/>
        <v/>
      </c>
      <c r="M67" s="2" t="str">
        <f t="shared" si="4"/>
        <v/>
      </c>
      <c r="O67" s="2" t="str">
        <f t="shared" si="5"/>
        <v/>
      </c>
    </row>
    <row r="68">
      <c r="A68" s="2" t="str">
        <f>IF(B68&lt;&gt;"", 'ICS-217'!A70, "")</f>
        <v/>
      </c>
      <c r="B68" s="113" t="str">
        <f>IF(AND('ICS-217'!F70&gt;'Radio Config'!$C$2, 'ICS-217'!F70&lt;'Radio Config'!$D$2, 'Radio Config'!$F$2="y"), 'ICS-217'!F70, IF(AND('ICS-217'!F70&gt;'Radio Config'!$C$3, 'ICS-217'!F70&lt;'Radio Config'!$D$3, 'Radio Config'!$F$3="y"), 'ICS-217'!F70, IF(AND('ICS-217'!F70&gt;'Radio Config'!$C$4, 'ICS-217'!F70&lt;'Radio Config'!$D$4, 'Radio Config'!$F$4="y"), 'ICS-217'!F70, IF(AND('ICS-217'!F70&gt;'Radio Config'!$C$5, 'ICS-217'!F70&lt;'Radio Config'!$D$5, 'Radio Config'!$F$5="y"), 'ICS-217'!F70, IF(AND('ICS-217'!F70&gt;'Radio Config'!$C$6, 'ICS-217'!F70&lt;'Radio Config'!$D$6, 'Radio Config'!$F$6="y"), 'ICS-217'!F70, IF(AND('ICS-217'!F70&gt;'Radio Config'!$C$7, 'ICS-217'!F70&lt;'Radio Config'!$D$7, 'Radio Config'!$F$7="y"), 'ICS-217'!F70, IF(AND('ICS-217'!F70&gt;'Radio Config'!$C$8, 'ICS-217'!F70&lt;'Radio Config'!$D$8, 'Radio Config'!$F$8="y"), 'ICS-217'!F70, "")))))))</f>
        <v/>
      </c>
      <c r="C68" s="114" t="str">
        <f>IF(B68&lt;&gt;"", 'ICS-217'!I70, "")</f>
        <v/>
      </c>
      <c r="D68" s="114" t="str">
        <f>IF('ICS-217'!L70&lt;&gt;"FM","", IF(AND('ICS-217'!F70&gt;'Radio Config'!$C$2, 'ICS-217'!F70&lt;'Radio Config'!$D$2, 'Radio Config'!$F$2="y"), ABS('ICS-217'!F70-'ICS-217'!I70), IF(AND('ICS-217'!F70&gt;'Radio Config'!$C$3, 'ICS-217'!F70&lt;'Radio Config'!$D$3, 'Radio Config'!$F$3="y"), ABS('ICS-217'!F70-'ICS-217'!I70), IF(AND('ICS-217'!F70&gt;'Radio Config'!$C$4, 'ICS-217'!F70&lt;'Radio Config'!$D$4, 'Radio Config'!$F$4="y"), ABS('ICS-217'!F70-'ICS-217'!I70), IF(AND('ICS-217'!F70&gt;'Radio Config'!$C$5, 'ICS-217'!F70&lt;'Radio Config'!$D$5, 'Radio Config'!$F$5="y"), ABS('ICS-217'!F70-'ICS-217'!I70), IF(AND('ICS-217'!F70&gt;'Radio Config'!$C$6, 'ICS-217'!F70&lt;'Radio Config'!$D$6, 'Radio Config'!$F$6="y"), ABS('ICS-217'!F70-'ICS-217'!I70), IF(AND('ICS-217'!F70&gt;'Radio Config'!$C$7, 'ICS-217'!F70&lt;'Radio Config'!$D$7, 'Radio Config'!$F$7="y"), ABS('ICS-217'!F70-'ICS-217'!I70), IF(AND('ICS-217'!F70&gt;'Radio Config'!$C$8, 'ICS-217'!F70&lt;'Radio Config'!$D$8, 'Radio Config'!$F$8="y"), ABS('ICS-217'!F70-'ICS-217'!I70), ""))))))))</f>
        <v/>
      </c>
      <c r="E68" s="2" t="str">
        <f t="shared" si="1"/>
        <v/>
      </c>
      <c r="F68" s="2" t="str">
        <f>IF(B68&lt;&gt;"", 'ICS-217'!L70, "")</f>
        <v/>
      </c>
      <c r="G68" s="2" t="str">
        <f>IF(B68&lt;&gt;"", 'ICS-217'!D70&amp;'ICS-217'!E70, "")</f>
        <v/>
      </c>
      <c r="H68" s="2" t="str">
        <f>IF(B68="", "", IF(AND('ICS-217'!H70="",'ICS-217'!K70&lt;&gt;""), "Tone", IF(AND('ICS-217'!H70&lt;&gt;"",'ICS-217'!K70&lt;&gt;""), "T Sql", "None" )))</f>
        <v/>
      </c>
      <c r="I68" s="2" t="str">
        <f>IF(B68&lt;&gt;"", IF('ICS-217'!K70&lt;&gt;"", 'ICS-217'!K70 &amp; " Hz", "88.5 Hz"), "")</f>
        <v/>
      </c>
      <c r="J68" s="2" t="str">
        <f>IF(B68&lt;&gt;"", IF('ICS-217'!H70&lt;&gt;"", 'ICS-217'!H70 &amp; " Hz", IF('ICS-217'!K70&lt;&gt;"", ('ICS-217'!K70 &amp; " Hz"), "88.5 Hz")), "")</f>
        <v/>
      </c>
      <c r="K68" s="2" t="str">
        <f t="shared" si="2"/>
        <v/>
      </c>
      <c r="L68" s="2" t="str">
        <f t="shared" si="3"/>
        <v/>
      </c>
      <c r="M68" s="2" t="str">
        <f t="shared" si="4"/>
        <v/>
      </c>
      <c r="O68" s="2" t="str">
        <f t="shared" si="5"/>
        <v/>
      </c>
    </row>
    <row r="69">
      <c r="A69" s="2" t="str">
        <f>IF(B69&lt;&gt;"", 'ICS-217'!A71, "")</f>
        <v/>
      </c>
      <c r="B69" s="113" t="str">
        <f>IF(AND('ICS-217'!F71&gt;'Radio Config'!$C$2, 'ICS-217'!F71&lt;'Radio Config'!$D$2, 'Radio Config'!$F$2="y"), 'ICS-217'!F71, IF(AND('ICS-217'!F71&gt;'Radio Config'!$C$3, 'ICS-217'!F71&lt;'Radio Config'!$D$3, 'Radio Config'!$F$3="y"), 'ICS-217'!F71, IF(AND('ICS-217'!F71&gt;'Radio Config'!$C$4, 'ICS-217'!F71&lt;'Radio Config'!$D$4, 'Radio Config'!$F$4="y"), 'ICS-217'!F71, IF(AND('ICS-217'!F71&gt;'Radio Config'!$C$5, 'ICS-217'!F71&lt;'Radio Config'!$D$5, 'Radio Config'!$F$5="y"), 'ICS-217'!F71, IF(AND('ICS-217'!F71&gt;'Radio Config'!$C$6, 'ICS-217'!F71&lt;'Radio Config'!$D$6, 'Radio Config'!$F$6="y"), 'ICS-217'!F71, IF(AND('ICS-217'!F71&gt;'Radio Config'!$C$7, 'ICS-217'!F71&lt;'Radio Config'!$D$7, 'Radio Config'!$F$7="y"), 'ICS-217'!F71, IF(AND('ICS-217'!F71&gt;'Radio Config'!$C$8, 'ICS-217'!F71&lt;'Radio Config'!$D$8, 'Radio Config'!$F$8="y"), 'ICS-217'!F71, "")))))))</f>
        <v/>
      </c>
      <c r="C69" s="114" t="str">
        <f>IF(B69&lt;&gt;"", 'ICS-217'!I71, "")</f>
        <v/>
      </c>
      <c r="D69" s="114" t="str">
        <f>IF('ICS-217'!L71&lt;&gt;"FM","", IF(AND('ICS-217'!F71&gt;'Radio Config'!$C$2, 'ICS-217'!F71&lt;'Radio Config'!$D$2, 'Radio Config'!$F$2="y"), ABS('ICS-217'!F71-'ICS-217'!I71), IF(AND('ICS-217'!F71&gt;'Radio Config'!$C$3, 'ICS-217'!F71&lt;'Radio Config'!$D$3, 'Radio Config'!$F$3="y"), ABS('ICS-217'!F71-'ICS-217'!I71), IF(AND('ICS-217'!F71&gt;'Radio Config'!$C$4, 'ICS-217'!F71&lt;'Radio Config'!$D$4, 'Radio Config'!$F$4="y"), ABS('ICS-217'!F71-'ICS-217'!I71), IF(AND('ICS-217'!F71&gt;'Radio Config'!$C$5, 'ICS-217'!F71&lt;'Radio Config'!$D$5, 'Radio Config'!$F$5="y"), ABS('ICS-217'!F71-'ICS-217'!I71), IF(AND('ICS-217'!F71&gt;'Radio Config'!$C$6, 'ICS-217'!F71&lt;'Radio Config'!$D$6, 'Radio Config'!$F$6="y"), ABS('ICS-217'!F71-'ICS-217'!I71), IF(AND('ICS-217'!F71&gt;'Radio Config'!$C$7, 'ICS-217'!F71&lt;'Radio Config'!$D$7, 'Radio Config'!$F$7="y"), ABS('ICS-217'!F71-'ICS-217'!I71), IF(AND('ICS-217'!F71&gt;'Radio Config'!$C$8, 'ICS-217'!F71&lt;'Radio Config'!$D$8, 'Radio Config'!$F$8="y"), ABS('ICS-217'!F71-'ICS-217'!I71), ""))))))))</f>
        <v/>
      </c>
      <c r="E69" s="2" t="str">
        <f t="shared" si="1"/>
        <v/>
      </c>
      <c r="F69" s="2" t="str">
        <f>IF(B69&lt;&gt;"", 'ICS-217'!L71, "")</f>
        <v/>
      </c>
      <c r="G69" s="2" t="str">
        <f>IF(B69&lt;&gt;"", 'ICS-217'!D71&amp;'ICS-217'!E71, "")</f>
        <v/>
      </c>
      <c r="H69" s="2" t="str">
        <f>IF(B69="", "", IF(AND('ICS-217'!H71="",'ICS-217'!K71&lt;&gt;""), "Tone", IF(AND('ICS-217'!H71&lt;&gt;"",'ICS-217'!K71&lt;&gt;""), "T Sql", "None" )))</f>
        <v/>
      </c>
      <c r="I69" s="2" t="str">
        <f>IF(B69&lt;&gt;"", IF('ICS-217'!K71&lt;&gt;"", 'ICS-217'!K71 &amp; " Hz", "88.5 Hz"), "")</f>
        <v/>
      </c>
      <c r="J69" s="2" t="str">
        <f>IF(B69&lt;&gt;"", IF('ICS-217'!H71&lt;&gt;"", 'ICS-217'!H71 &amp; " Hz", IF('ICS-217'!K71&lt;&gt;"", ('ICS-217'!K71 &amp; " Hz"), "88.5 Hz")), "")</f>
        <v/>
      </c>
      <c r="K69" s="2" t="str">
        <f t="shared" si="2"/>
        <v/>
      </c>
      <c r="L69" s="2" t="str">
        <f t="shared" si="3"/>
        <v/>
      </c>
      <c r="M69" s="2" t="str">
        <f t="shared" si="4"/>
        <v/>
      </c>
      <c r="O69" s="2" t="str">
        <f t="shared" si="5"/>
        <v/>
      </c>
    </row>
    <row r="70">
      <c r="A70" s="2" t="str">
        <f>IF(B70&lt;&gt;"", 'ICS-217'!A72, "")</f>
        <v/>
      </c>
      <c r="B70" s="113">
        <f>IF(AND('ICS-217'!F72&gt;'Radio Config'!$C$2, 'ICS-217'!F72&lt;'Radio Config'!$D$2, 'Radio Config'!$F$2="y"), 'ICS-217'!F72, IF(AND('ICS-217'!F72&gt;'Radio Config'!$C$3, 'ICS-217'!F72&lt;'Radio Config'!$D$3, 'Radio Config'!$F$3="y"), 'ICS-217'!F72, IF(AND('ICS-217'!F72&gt;'Radio Config'!$C$4, 'ICS-217'!F72&lt;'Radio Config'!$D$4, 'Radio Config'!$F$4="y"), 'ICS-217'!F72, IF(AND('ICS-217'!F72&gt;'Radio Config'!$C$5, 'ICS-217'!F72&lt;'Radio Config'!$D$5, 'Radio Config'!$F$5="y"), 'ICS-217'!F72, IF(AND('ICS-217'!F72&gt;'Radio Config'!$C$6, 'ICS-217'!F72&lt;'Radio Config'!$D$6, 'Radio Config'!$F$6="y"), 'ICS-217'!F72, IF(AND('ICS-217'!F72&gt;'Radio Config'!$C$7, 'ICS-217'!F72&lt;'Radio Config'!$D$7, 'Radio Config'!$F$7="y"), 'ICS-217'!F72, IF(AND('ICS-217'!F72&gt;'Radio Config'!$C$8, 'ICS-217'!F72&lt;'Radio Config'!$D$8, 'Radio Config'!$F$8="y"), 'ICS-217'!F72, "")))))))</f>
        <v>444.65</v>
      </c>
      <c r="C70" s="114">
        <f>IF(B70&lt;&gt;"", 'ICS-217'!I72, "")</f>
        <v>449.65</v>
      </c>
      <c r="D70" s="114">
        <f>IF('ICS-217'!L72&lt;&gt;"FM","", IF(AND('ICS-217'!F72&gt;'Radio Config'!$C$2, 'ICS-217'!F72&lt;'Radio Config'!$D$2, 'Radio Config'!$F$2="y"), ABS('ICS-217'!F72-'ICS-217'!I72), IF(AND('ICS-217'!F72&gt;'Radio Config'!$C$3, 'ICS-217'!F72&lt;'Radio Config'!$D$3, 'Radio Config'!$F$3="y"), ABS('ICS-217'!F72-'ICS-217'!I72), IF(AND('ICS-217'!F72&gt;'Radio Config'!$C$4, 'ICS-217'!F72&lt;'Radio Config'!$D$4, 'Radio Config'!$F$4="y"), ABS('ICS-217'!F72-'ICS-217'!I72), IF(AND('ICS-217'!F72&gt;'Radio Config'!$C$5, 'ICS-217'!F72&lt;'Radio Config'!$D$5, 'Radio Config'!$F$5="y"), ABS('ICS-217'!F72-'ICS-217'!I72), IF(AND('ICS-217'!F72&gt;'Radio Config'!$C$6, 'ICS-217'!F72&lt;'Radio Config'!$D$6, 'Radio Config'!$F$6="y"), ABS('ICS-217'!F72-'ICS-217'!I72), IF(AND('ICS-217'!F72&gt;'Radio Config'!$C$7, 'ICS-217'!F72&lt;'Radio Config'!$D$7, 'Radio Config'!$F$7="y"), ABS('ICS-217'!F72-'ICS-217'!I72), IF(AND('ICS-217'!F72&gt;'Radio Config'!$C$8, 'ICS-217'!F72&lt;'Radio Config'!$D$8, 'Radio Config'!$F$8="y"), ABS('ICS-217'!F72-'ICS-217'!I72), ""))))))))</f>
        <v>5</v>
      </c>
      <c r="E70" s="2" t="str">
        <f t="shared" si="1"/>
        <v>+DUP</v>
      </c>
      <c r="F70" s="2" t="str">
        <f>IF(B70&lt;&gt;"", 'ICS-217'!L72, "")</f>
        <v>FM</v>
      </c>
      <c r="G70" s="2" t="str">
        <f>IF(B70&lt;&gt;"", 'ICS-217'!D72&amp;'ICS-217'!E72, "")</f>
        <v>43D-7</v>
      </c>
      <c r="H70" s="2" t="str">
        <f>IF(B70="", "", IF(AND('ICS-217'!H72="",'ICS-217'!K72&lt;&gt;""), "Tone", IF(AND('ICS-217'!H72&lt;&gt;"",'ICS-217'!K72&lt;&gt;""), "T Sql", "None" )))</f>
        <v>Tone</v>
      </c>
      <c r="I70" s="2" t="str">
        <f>IF(B70&lt;&gt;"", IF('ICS-217'!K72&lt;&gt;"", 'ICS-217'!K72 &amp; " Hz", "88.5 Hz"), "")</f>
        <v>131.8 Hz</v>
      </c>
      <c r="J70" s="2" t="str">
        <f>IF(B70&lt;&gt;"", IF('ICS-217'!H72&lt;&gt;"", 'ICS-217'!H72 &amp; " Hz", IF('ICS-217'!K72&lt;&gt;"", ('ICS-217'!K72 &amp; " Hz"), "88.5 Hz")), "")</f>
        <v>131.8 Hz</v>
      </c>
      <c r="K70" s="2" t="str">
        <f t="shared" si="2"/>
        <v>23</v>
      </c>
      <c r="L70" s="2" t="str">
        <f t="shared" si="3"/>
        <v>Both N</v>
      </c>
      <c r="M70" s="2" t="str">
        <f t="shared" si="4"/>
        <v>Off</v>
      </c>
      <c r="O70" s="2" t="str">
        <f t="shared" si="5"/>
        <v>Filter 1</v>
      </c>
    </row>
    <row r="71">
      <c r="A71" s="2" t="str">
        <f>IF(B71&lt;&gt;"", 'ICS-217'!A73, "")</f>
        <v/>
      </c>
      <c r="B71" s="113" t="str">
        <f>IF(AND('ICS-217'!F73&gt;'Radio Config'!$C$2, 'ICS-217'!F73&lt;'Radio Config'!$D$2, 'Radio Config'!$F$2="y"), 'ICS-217'!F73, IF(AND('ICS-217'!F73&gt;'Radio Config'!$C$3, 'ICS-217'!F73&lt;'Radio Config'!$D$3, 'Radio Config'!$F$3="y"), 'ICS-217'!F73, IF(AND('ICS-217'!F73&gt;'Radio Config'!$C$4, 'ICS-217'!F73&lt;'Radio Config'!$D$4, 'Radio Config'!$F$4="y"), 'ICS-217'!F73, IF(AND('ICS-217'!F73&gt;'Radio Config'!$C$5, 'ICS-217'!F73&lt;'Radio Config'!$D$5, 'Radio Config'!$F$5="y"), 'ICS-217'!F73, IF(AND('ICS-217'!F73&gt;'Radio Config'!$C$6, 'ICS-217'!F73&lt;'Radio Config'!$D$6, 'Radio Config'!$F$6="y"), 'ICS-217'!F73, IF(AND('ICS-217'!F73&gt;'Radio Config'!$C$7, 'ICS-217'!F73&lt;'Radio Config'!$D$7, 'Radio Config'!$F$7="y"), 'ICS-217'!F73, IF(AND('ICS-217'!F73&gt;'Radio Config'!$C$8, 'ICS-217'!F73&lt;'Radio Config'!$D$8, 'Radio Config'!$F$8="y"), 'ICS-217'!F73, "")))))))</f>
        <v/>
      </c>
      <c r="C71" s="114" t="str">
        <f>IF(B71&lt;&gt;"", 'ICS-217'!I73, "")</f>
        <v/>
      </c>
      <c r="D71" s="114" t="str">
        <f>IF('ICS-217'!L73&lt;&gt;"FM","", IF(AND('ICS-217'!F73&gt;'Radio Config'!$C$2, 'ICS-217'!F73&lt;'Radio Config'!$D$2, 'Radio Config'!$F$2="y"), ABS('ICS-217'!F73-'ICS-217'!I73), IF(AND('ICS-217'!F73&gt;'Radio Config'!$C$3, 'ICS-217'!F73&lt;'Radio Config'!$D$3, 'Radio Config'!$F$3="y"), ABS('ICS-217'!F73-'ICS-217'!I73), IF(AND('ICS-217'!F73&gt;'Radio Config'!$C$4, 'ICS-217'!F73&lt;'Radio Config'!$D$4, 'Radio Config'!$F$4="y"), ABS('ICS-217'!F73-'ICS-217'!I73), IF(AND('ICS-217'!F73&gt;'Radio Config'!$C$5, 'ICS-217'!F73&lt;'Radio Config'!$D$5, 'Radio Config'!$F$5="y"), ABS('ICS-217'!F73-'ICS-217'!I73), IF(AND('ICS-217'!F73&gt;'Radio Config'!$C$6, 'ICS-217'!F73&lt;'Radio Config'!$D$6, 'Radio Config'!$F$6="y"), ABS('ICS-217'!F73-'ICS-217'!I73), IF(AND('ICS-217'!F73&gt;'Radio Config'!$C$7, 'ICS-217'!F73&lt;'Radio Config'!$D$7, 'Radio Config'!$F$7="y"), ABS('ICS-217'!F73-'ICS-217'!I73), IF(AND('ICS-217'!F73&gt;'Radio Config'!$C$8, 'ICS-217'!F73&lt;'Radio Config'!$D$8, 'Radio Config'!$F$8="y"), ABS('ICS-217'!F73-'ICS-217'!I73), ""))))))))</f>
        <v/>
      </c>
      <c r="E71" s="2" t="str">
        <f t="shared" si="1"/>
        <v/>
      </c>
      <c r="F71" s="2" t="str">
        <f>IF(B71&lt;&gt;"", 'ICS-217'!L73, "")</f>
        <v/>
      </c>
      <c r="G71" s="2" t="str">
        <f>IF(B71&lt;&gt;"", 'ICS-217'!D73&amp;'ICS-217'!E73, "")</f>
        <v/>
      </c>
      <c r="H71" s="2" t="str">
        <f>IF(B71="", "", IF(AND('ICS-217'!H73="",'ICS-217'!K73&lt;&gt;""), "Tone", IF(AND('ICS-217'!H73&lt;&gt;"",'ICS-217'!K73&lt;&gt;""), "T Sql", "None" )))</f>
        <v/>
      </c>
      <c r="I71" s="2" t="str">
        <f>IF(B71&lt;&gt;"", IF('ICS-217'!K73&lt;&gt;"", 'ICS-217'!K73 &amp; " Hz", "88.5 Hz"), "")</f>
        <v/>
      </c>
      <c r="J71" s="2" t="str">
        <f>IF(B71&lt;&gt;"", IF('ICS-217'!H73&lt;&gt;"", 'ICS-217'!H73 &amp; " Hz", IF('ICS-217'!K73&lt;&gt;"", ('ICS-217'!K73 &amp; " Hz"), "88.5 Hz")), "")</f>
        <v/>
      </c>
      <c r="K71" s="2" t="str">
        <f t="shared" si="2"/>
        <v/>
      </c>
      <c r="L71" s="2" t="str">
        <f t="shared" si="3"/>
        <v/>
      </c>
      <c r="M71" s="2" t="str">
        <f t="shared" si="4"/>
        <v/>
      </c>
      <c r="O71" s="2" t="str">
        <f t="shared" si="5"/>
        <v/>
      </c>
    </row>
    <row r="72">
      <c r="A72" s="2" t="str">
        <f>IF(B72&lt;&gt;"", 'ICS-217'!A74, "")</f>
        <v/>
      </c>
      <c r="B72" s="113" t="str">
        <f>IF(AND('ICS-217'!F74&gt;'Radio Config'!$C$2, 'ICS-217'!F74&lt;'Radio Config'!$D$2, 'Radio Config'!$F$2="y"), 'ICS-217'!F74, IF(AND('ICS-217'!F74&gt;'Radio Config'!$C$3, 'ICS-217'!F74&lt;'Radio Config'!$D$3, 'Radio Config'!$F$3="y"), 'ICS-217'!F74, IF(AND('ICS-217'!F74&gt;'Radio Config'!$C$4, 'ICS-217'!F74&lt;'Radio Config'!$D$4, 'Radio Config'!$F$4="y"), 'ICS-217'!F74, IF(AND('ICS-217'!F74&gt;'Radio Config'!$C$5, 'ICS-217'!F74&lt;'Radio Config'!$D$5, 'Radio Config'!$F$5="y"), 'ICS-217'!F74, IF(AND('ICS-217'!F74&gt;'Radio Config'!$C$6, 'ICS-217'!F74&lt;'Radio Config'!$D$6, 'Radio Config'!$F$6="y"), 'ICS-217'!F74, IF(AND('ICS-217'!F74&gt;'Radio Config'!$C$7, 'ICS-217'!F74&lt;'Radio Config'!$D$7, 'Radio Config'!$F$7="y"), 'ICS-217'!F74, IF(AND('ICS-217'!F74&gt;'Radio Config'!$C$8, 'ICS-217'!F74&lt;'Radio Config'!$D$8, 'Radio Config'!$F$8="y"), 'ICS-217'!F74, "")))))))</f>
        <v/>
      </c>
      <c r="C72" s="114" t="str">
        <f>IF(B72&lt;&gt;"", 'ICS-217'!I74, "")</f>
        <v/>
      </c>
      <c r="D72" s="114" t="str">
        <f>IF('ICS-217'!L74&lt;&gt;"FM","", IF(AND('ICS-217'!F74&gt;'Radio Config'!$C$2, 'ICS-217'!F74&lt;'Radio Config'!$D$2, 'Radio Config'!$F$2="y"), ABS('ICS-217'!F74-'ICS-217'!I74), IF(AND('ICS-217'!F74&gt;'Radio Config'!$C$3, 'ICS-217'!F74&lt;'Radio Config'!$D$3, 'Radio Config'!$F$3="y"), ABS('ICS-217'!F74-'ICS-217'!I74), IF(AND('ICS-217'!F74&gt;'Radio Config'!$C$4, 'ICS-217'!F74&lt;'Radio Config'!$D$4, 'Radio Config'!$F$4="y"), ABS('ICS-217'!F74-'ICS-217'!I74), IF(AND('ICS-217'!F74&gt;'Radio Config'!$C$5, 'ICS-217'!F74&lt;'Radio Config'!$D$5, 'Radio Config'!$F$5="y"), ABS('ICS-217'!F74-'ICS-217'!I74), IF(AND('ICS-217'!F74&gt;'Radio Config'!$C$6, 'ICS-217'!F74&lt;'Radio Config'!$D$6, 'Radio Config'!$F$6="y"), ABS('ICS-217'!F74-'ICS-217'!I74), IF(AND('ICS-217'!F74&gt;'Radio Config'!$C$7, 'ICS-217'!F74&lt;'Radio Config'!$D$7, 'Radio Config'!$F$7="y"), ABS('ICS-217'!F74-'ICS-217'!I74), IF(AND('ICS-217'!F74&gt;'Radio Config'!$C$8, 'ICS-217'!F74&lt;'Radio Config'!$D$8, 'Radio Config'!$F$8="y"), ABS('ICS-217'!F74-'ICS-217'!I74), ""))))))))</f>
        <v/>
      </c>
      <c r="E72" s="2" t="str">
        <f t="shared" si="1"/>
        <v/>
      </c>
      <c r="F72" s="2" t="str">
        <f>IF(B72&lt;&gt;"", 'ICS-217'!L74, "")</f>
        <v/>
      </c>
      <c r="G72" s="2" t="str">
        <f>IF(B72&lt;&gt;"", 'ICS-217'!D74&amp;'ICS-217'!E74, "")</f>
        <v/>
      </c>
      <c r="H72" s="2" t="str">
        <f>IF(B72="", "", IF(AND('ICS-217'!H74="",'ICS-217'!K74&lt;&gt;""), "Tone", IF(AND('ICS-217'!H74&lt;&gt;"",'ICS-217'!K74&lt;&gt;""), "T Sql", "None" )))</f>
        <v/>
      </c>
      <c r="I72" s="2" t="str">
        <f>IF(B72&lt;&gt;"", IF('ICS-217'!K74&lt;&gt;"", 'ICS-217'!K74 &amp; " Hz", "88.5 Hz"), "")</f>
        <v/>
      </c>
      <c r="J72" s="2" t="str">
        <f>IF(B72&lt;&gt;"", IF('ICS-217'!H74&lt;&gt;"", 'ICS-217'!H74 &amp; " Hz", IF('ICS-217'!K74&lt;&gt;"", ('ICS-217'!K74 &amp; " Hz"), "88.5 Hz")), "")</f>
        <v/>
      </c>
      <c r="K72" s="2" t="str">
        <f t="shared" si="2"/>
        <v/>
      </c>
      <c r="L72" s="2" t="str">
        <f t="shared" si="3"/>
        <v/>
      </c>
      <c r="M72" s="2" t="str">
        <f t="shared" si="4"/>
        <v/>
      </c>
      <c r="O72" s="2" t="str">
        <f t="shared" si="5"/>
        <v/>
      </c>
    </row>
    <row r="73">
      <c r="A73" s="2" t="str">
        <f>IF(B73&lt;&gt;"", 'ICS-217'!A75, "")</f>
        <v/>
      </c>
      <c r="B73" s="113" t="str">
        <f>IF(AND('ICS-217'!F75&gt;'Radio Config'!$C$2, 'ICS-217'!F75&lt;'Radio Config'!$D$2, 'Radio Config'!$F$2="y"), 'ICS-217'!F75, IF(AND('ICS-217'!F75&gt;'Radio Config'!$C$3, 'ICS-217'!F75&lt;'Radio Config'!$D$3, 'Radio Config'!$F$3="y"), 'ICS-217'!F75, IF(AND('ICS-217'!F75&gt;'Radio Config'!$C$4, 'ICS-217'!F75&lt;'Radio Config'!$D$4, 'Radio Config'!$F$4="y"), 'ICS-217'!F75, IF(AND('ICS-217'!F75&gt;'Radio Config'!$C$5, 'ICS-217'!F75&lt;'Radio Config'!$D$5, 'Radio Config'!$F$5="y"), 'ICS-217'!F75, IF(AND('ICS-217'!F75&gt;'Radio Config'!$C$6, 'ICS-217'!F75&lt;'Radio Config'!$D$6, 'Radio Config'!$F$6="y"), 'ICS-217'!F75, IF(AND('ICS-217'!F75&gt;'Radio Config'!$C$7, 'ICS-217'!F75&lt;'Radio Config'!$D$7, 'Radio Config'!$F$7="y"), 'ICS-217'!F75, IF(AND('ICS-217'!F75&gt;'Radio Config'!$C$8, 'ICS-217'!F75&lt;'Radio Config'!$D$8, 'Radio Config'!$F$8="y"), 'ICS-217'!F75, "")))))))</f>
        <v/>
      </c>
      <c r="C73" s="114" t="str">
        <f>IF(B73&lt;&gt;"", 'ICS-217'!I75, "")</f>
        <v/>
      </c>
      <c r="D73" s="114" t="str">
        <f>IF('ICS-217'!L75&lt;&gt;"FM","", IF(AND('ICS-217'!F75&gt;'Radio Config'!$C$2, 'ICS-217'!F75&lt;'Radio Config'!$D$2, 'Radio Config'!$F$2="y"), ABS('ICS-217'!F75-'ICS-217'!I75), IF(AND('ICS-217'!F75&gt;'Radio Config'!$C$3, 'ICS-217'!F75&lt;'Radio Config'!$D$3, 'Radio Config'!$F$3="y"), ABS('ICS-217'!F75-'ICS-217'!I75), IF(AND('ICS-217'!F75&gt;'Radio Config'!$C$4, 'ICS-217'!F75&lt;'Radio Config'!$D$4, 'Radio Config'!$F$4="y"), ABS('ICS-217'!F75-'ICS-217'!I75), IF(AND('ICS-217'!F75&gt;'Radio Config'!$C$5, 'ICS-217'!F75&lt;'Radio Config'!$D$5, 'Radio Config'!$F$5="y"), ABS('ICS-217'!F75-'ICS-217'!I75), IF(AND('ICS-217'!F75&gt;'Radio Config'!$C$6, 'ICS-217'!F75&lt;'Radio Config'!$D$6, 'Radio Config'!$F$6="y"), ABS('ICS-217'!F75-'ICS-217'!I75), IF(AND('ICS-217'!F75&gt;'Radio Config'!$C$7, 'ICS-217'!F75&lt;'Radio Config'!$D$7, 'Radio Config'!$F$7="y"), ABS('ICS-217'!F75-'ICS-217'!I75), IF(AND('ICS-217'!F75&gt;'Radio Config'!$C$8, 'ICS-217'!F75&lt;'Radio Config'!$D$8, 'Radio Config'!$F$8="y"), ABS('ICS-217'!F75-'ICS-217'!I75), ""))))))))</f>
        <v/>
      </c>
      <c r="E73" s="2" t="str">
        <f t="shared" si="1"/>
        <v/>
      </c>
      <c r="F73" s="2" t="str">
        <f>IF(B73&lt;&gt;"", 'ICS-217'!L75, "")</f>
        <v/>
      </c>
      <c r="G73" s="2" t="str">
        <f>IF(B73&lt;&gt;"", 'ICS-217'!D75&amp;'ICS-217'!E75, "")</f>
        <v/>
      </c>
      <c r="H73" s="2" t="str">
        <f>IF(B73="", "", IF(AND('ICS-217'!H75="",'ICS-217'!K75&lt;&gt;""), "Tone", IF(AND('ICS-217'!H75&lt;&gt;"",'ICS-217'!K75&lt;&gt;""), "T Sql", "None" )))</f>
        <v/>
      </c>
      <c r="I73" s="2" t="str">
        <f>IF(B73&lt;&gt;"", IF('ICS-217'!K75&lt;&gt;"", 'ICS-217'!K75 &amp; " Hz", "88.5 Hz"), "")</f>
        <v/>
      </c>
      <c r="J73" s="2" t="str">
        <f>IF(B73&lt;&gt;"", IF('ICS-217'!H75&lt;&gt;"", 'ICS-217'!H75 &amp; " Hz", IF('ICS-217'!K75&lt;&gt;"", ('ICS-217'!K75 &amp; " Hz"), "88.5 Hz")), "")</f>
        <v/>
      </c>
      <c r="K73" s="2" t="str">
        <f t="shared" si="2"/>
        <v/>
      </c>
      <c r="L73" s="2" t="str">
        <f t="shared" si="3"/>
        <v/>
      </c>
      <c r="M73" s="2" t="str">
        <f t="shared" si="4"/>
        <v/>
      </c>
      <c r="O73" s="2" t="str">
        <f t="shared" si="5"/>
        <v/>
      </c>
    </row>
    <row r="74">
      <c r="A74" s="2" t="str">
        <f>IF(B74&lt;&gt;"", 'ICS-217'!A76, "")</f>
        <v/>
      </c>
      <c r="B74" s="113" t="str">
        <f>IF(AND('ICS-217'!F76&gt;'Radio Config'!$C$2, 'ICS-217'!F76&lt;'Radio Config'!$D$2, 'Radio Config'!$F$2="y"), 'ICS-217'!F76, IF(AND('ICS-217'!F76&gt;'Radio Config'!$C$3, 'ICS-217'!F76&lt;'Radio Config'!$D$3, 'Radio Config'!$F$3="y"), 'ICS-217'!F76, IF(AND('ICS-217'!F76&gt;'Radio Config'!$C$4, 'ICS-217'!F76&lt;'Radio Config'!$D$4, 'Radio Config'!$F$4="y"), 'ICS-217'!F76, IF(AND('ICS-217'!F76&gt;'Radio Config'!$C$5, 'ICS-217'!F76&lt;'Radio Config'!$D$5, 'Radio Config'!$F$5="y"), 'ICS-217'!F76, IF(AND('ICS-217'!F76&gt;'Radio Config'!$C$6, 'ICS-217'!F76&lt;'Radio Config'!$D$6, 'Radio Config'!$F$6="y"), 'ICS-217'!F76, IF(AND('ICS-217'!F76&gt;'Radio Config'!$C$7, 'ICS-217'!F76&lt;'Radio Config'!$D$7, 'Radio Config'!$F$7="y"), 'ICS-217'!F76, IF(AND('ICS-217'!F76&gt;'Radio Config'!$C$8, 'ICS-217'!F76&lt;'Radio Config'!$D$8, 'Radio Config'!$F$8="y"), 'ICS-217'!F76, "")))))))</f>
        <v/>
      </c>
      <c r="C74" s="114" t="str">
        <f>IF(B74&lt;&gt;"", 'ICS-217'!I76, "")</f>
        <v/>
      </c>
      <c r="D74" s="114" t="str">
        <f>IF('ICS-217'!L76&lt;&gt;"FM","", IF(AND('ICS-217'!F76&gt;'Radio Config'!$C$2, 'ICS-217'!F76&lt;'Radio Config'!$D$2, 'Radio Config'!$F$2="y"), ABS('ICS-217'!F76-'ICS-217'!I76), IF(AND('ICS-217'!F76&gt;'Radio Config'!$C$3, 'ICS-217'!F76&lt;'Radio Config'!$D$3, 'Radio Config'!$F$3="y"), ABS('ICS-217'!F76-'ICS-217'!I76), IF(AND('ICS-217'!F76&gt;'Radio Config'!$C$4, 'ICS-217'!F76&lt;'Radio Config'!$D$4, 'Radio Config'!$F$4="y"), ABS('ICS-217'!F76-'ICS-217'!I76), IF(AND('ICS-217'!F76&gt;'Radio Config'!$C$5, 'ICS-217'!F76&lt;'Radio Config'!$D$5, 'Radio Config'!$F$5="y"), ABS('ICS-217'!F76-'ICS-217'!I76), IF(AND('ICS-217'!F76&gt;'Radio Config'!$C$6, 'ICS-217'!F76&lt;'Radio Config'!$D$6, 'Radio Config'!$F$6="y"), ABS('ICS-217'!F76-'ICS-217'!I76), IF(AND('ICS-217'!F76&gt;'Radio Config'!$C$7, 'ICS-217'!F76&lt;'Radio Config'!$D$7, 'Radio Config'!$F$7="y"), ABS('ICS-217'!F76-'ICS-217'!I76), IF(AND('ICS-217'!F76&gt;'Radio Config'!$C$8, 'ICS-217'!F76&lt;'Radio Config'!$D$8, 'Radio Config'!$F$8="y"), ABS('ICS-217'!F76-'ICS-217'!I76), ""))))))))</f>
        <v/>
      </c>
      <c r="E74" s="2" t="str">
        <f t="shared" si="1"/>
        <v/>
      </c>
      <c r="F74" s="2" t="str">
        <f>IF(B74&lt;&gt;"", 'ICS-217'!L76, "")</f>
        <v/>
      </c>
      <c r="G74" s="2" t="str">
        <f>IF(B74&lt;&gt;"", 'ICS-217'!D76&amp;'ICS-217'!E76, "")</f>
        <v/>
      </c>
      <c r="H74" s="2" t="str">
        <f>IF(B74="", "", IF(AND('ICS-217'!H76="",'ICS-217'!K76&lt;&gt;""), "Tone", IF(AND('ICS-217'!H76&lt;&gt;"",'ICS-217'!K76&lt;&gt;""), "T Sql", "None" )))</f>
        <v/>
      </c>
      <c r="I74" s="2" t="str">
        <f>IF(B74&lt;&gt;"", IF('ICS-217'!K76&lt;&gt;"", 'ICS-217'!K76 &amp; " Hz", "88.5 Hz"), "")</f>
        <v/>
      </c>
      <c r="J74" s="2" t="str">
        <f>IF(B74&lt;&gt;"", IF('ICS-217'!H76&lt;&gt;"", 'ICS-217'!H76 &amp; " Hz", IF('ICS-217'!K76&lt;&gt;"", ('ICS-217'!K76 &amp; " Hz"), "88.5 Hz")), "")</f>
        <v/>
      </c>
      <c r="K74" s="2" t="str">
        <f t="shared" si="2"/>
        <v/>
      </c>
      <c r="L74" s="2" t="str">
        <f t="shared" si="3"/>
        <v/>
      </c>
      <c r="M74" s="2" t="str">
        <f t="shared" si="4"/>
        <v/>
      </c>
      <c r="O74" s="2" t="str">
        <f t="shared" si="5"/>
        <v/>
      </c>
    </row>
    <row r="75">
      <c r="A75" s="2" t="str">
        <f>IF(B75&lt;&gt;"", 'ICS-217'!A77, "")</f>
        <v/>
      </c>
      <c r="B75" s="113" t="str">
        <f>IF(AND('ICS-217'!F77&gt;'Radio Config'!$C$2, 'ICS-217'!F77&lt;'Radio Config'!$D$2, 'Radio Config'!$F$2="y"), 'ICS-217'!F77, IF(AND('ICS-217'!F77&gt;'Radio Config'!$C$3, 'ICS-217'!F77&lt;'Radio Config'!$D$3, 'Radio Config'!$F$3="y"), 'ICS-217'!F77, IF(AND('ICS-217'!F77&gt;'Radio Config'!$C$4, 'ICS-217'!F77&lt;'Radio Config'!$D$4, 'Radio Config'!$F$4="y"), 'ICS-217'!F77, IF(AND('ICS-217'!F77&gt;'Radio Config'!$C$5, 'ICS-217'!F77&lt;'Radio Config'!$D$5, 'Radio Config'!$F$5="y"), 'ICS-217'!F77, IF(AND('ICS-217'!F77&gt;'Radio Config'!$C$6, 'ICS-217'!F77&lt;'Radio Config'!$D$6, 'Radio Config'!$F$6="y"), 'ICS-217'!F77, IF(AND('ICS-217'!F77&gt;'Radio Config'!$C$7, 'ICS-217'!F77&lt;'Radio Config'!$D$7, 'Radio Config'!$F$7="y"), 'ICS-217'!F77, IF(AND('ICS-217'!F77&gt;'Radio Config'!$C$8, 'ICS-217'!F77&lt;'Radio Config'!$D$8, 'Radio Config'!$F$8="y"), 'ICS-217'!F77, "")))))))</f>
        <v/>
      </c>
      <c r="C75" s="114" t="str">
        <f>IF(B75&lt;&gt;"", 'ICS-217'!I77, "")</f>
        <v/>
      </c>
      <c r="D75" s="114" t="str">
        <f>IF('ICS-217'!L77&lt;&gt;"FM","", IF(AND('ICS-217'!F77&gt;'Radio Config'!$C$2, 'ICS-217'!F77&lt;'Radio Config'!$D$2, 'Radio Config'!$F$2="y"), ABS('ICS-217'!F77-'ICS-217'!I77), IF(AND('ICS-217'!F77&gt;'Radio Config'!$C$3, 'ICS-217'!F77&lt;'Radio Config'!$D$3, 'Radio Config'!$F$3="y"), ABS('ICS-217'!F77-'ICS-217'!I77), IF(AND('ICS-217'!F77&gt;'Radio Config'!$C$4, 'ICS-217'!F77&lt;'Radio Config'!$D$4, 'Radio Config'!$F$4="y"), ABS('ICS-217'!F77-'ICS-217'!I77), IF(AND('ICS-217'!F77&gt;'Radio Config'!$C$5, 'ICS-217'!F77&lt;'Radio Config'!$D$5, 'Radio Config'!$F$5="y"), ABS('ICS-217'!F77-'ICS-217'!I77), IF(AND('ICS-217'!F77&gt;'Radio Config'!$C$6, 'ICS-217'!F77&lt;'Radio Config'!$D$6, 'Radio Config'!$F$6="y"), ABS('ICS-217'!F77-'ICS-217'!I77), IF(AND('ICS-217'!F77&gt;'Radio Config'!$C$7, 'ICS-217'!F77&lt;'Radio Config'!$D$7, 'Radio Config'!$F$7="y"), ABS('ICS-217'!F77-'ICS-217'!I77), IF(AND('ICS-217'!F77&gt;'Radio Config'!$C$8, 'ICS-217'!F77&lt;'Radio Config'!$D$8, 'Radio Config'!$F$8="y"), ABS('ICS-217'!F77-'ICS-217'!I77), ""))))))))</f>
        <v/>
      </c>
      <c r="E75" s="2" t="str">
        <f t="shared" si="1"/>
        <v/>
      </c>
      <c r="F75" s="2" t="str">
        <f>IF(B75&lt;&gt;"", 'ICS-217'!L77, "")</f>
        <v/>
      </c>
      <c r="G75" s="2" t="str">
        <f>IF(B75&lt;&gt;"", 'ICS-217'!D77&amp;'ICS-217'!E77, "")</f>
        <v/>
      </c>
      <c r="H75" s="2" t="str">
        <f>IF(B75="", "", IF(AND('ICS-217'!H77="",'ICS-217'!K77&lt;&gt;""), "Tone", IF(AND('ICS-217'!H77&lt;&gt;"",'ICS-217'!K77&lt;&gt;""), "T Sql", "None" )))</f>
        <v/>
      </c>
      <c r="I75" s="2" t="str">
        <f>IF(B75&lt;&gt;"", IF('ICS-217'!K77&lt;&gt;"", 'ICS-217'!K77 &amp; " Hz", "88.5 Hz"), "")</f>
        <v/>
      </c>
      <c r="J75" s="2" t="str">
        <f>IF(B75&lt;&gt;"", IF('ICS-217'!H77&lt;&gt;"", 'ICS-217'!H77 &amp; " Hz", IF('ICS-217'!K77&lt;&gt;"", ('ICS-217'!K77 &amp; " Hz"), "88.5 Hz")), "")</f>
        <v/>
      </c>
      <c r="K75" s="2" t="str">
        <f t="shared" si="2"/>
        <v/>
      </c>
      <c r="L75" s="2" t="str">
        <f t="shared" si="3"/>
        <v/>
      </c>
      <c r="M75" s="2" t="str">
        <f t="shared" si="4"/>
        <v/>
      </c>
      <c r="O75" s="2" t="str">
        <f t="shared" si="5"/>
        <v/>
      </c>
    </row>
    <row r="76">
      <c r="A76" s="2" t="str">
        <f>IF(B76&lt;&gt;"", 'ICS-217'!A78, "")</f>
        <v/>
      </c>
      <c r="B76" s="113">
        <f>IF(AND('ICS-217'!F78&gt;'Radio Config'!$C$2, 'ICS-217'!F78&lt;'Radio Config'!$D$2, 'Radio Config'!$F$2="y"), 'ICS-217'!F78, IF(AND('ICS-217'!F78&gt;'Radio Config'!$C$3, 'ICS-217'!F78&lt;'Radio Config'!$D$3, 'Radio Config'!$F$3="y"), 'ICS-217'!F78, IF(AND('ICS-217'!F78&gt;'Radio Config'!$C$4, 'ICS-217'!F78&lt;'Radio Config'!$D$4, 'Radio Config'!$F$4="y"), 'ICS-217'!F78, IF(AND('ICS-217'!F78&gt;'Radio Config'!$C$5, 'ICS-217'!F78&lt;'Radio Config'!$D$5, 'Radio Config'!$F$5="y"), 'ICS-217'!F78, IF(AND('ICS-217'!F78&gt;'Radio Config'!$C$6, 'ICS-217'!F78&lt;'Radio Config'!$D$6, 'Radio Config'!$F$6="y"), 'ICS-217'!F78, IF(AND('ICS-217'!F78&gt;'Radio Config'!$C$7, 'ICS-217'!F78&lt;'Radio Config'!$D$7, 'Radio Config'!$F$7="y"), 'ICS-217'!F78, IF(AND('ICS-217'!F78&gt;'Radio Config'!$C$8, 'ICS-217'!F78&lt;'Radio Config'!$D$8, 'Radio Config'!$F$8="y"), 'ICS-217'!F78, "")))))))</f>
        <v>444.125</v>
      </c>
      <c r="C76" s="114">
        <f>IF(B76&lt;&gt;"", 'ICS-217'!I78, "")</f>
        <v>449.125</v>
      </c>
      <c r="D76" s="114">
        <f>IF('ICS-217'!L78&lt;&gt;"FM","", IF(AND('ICS-217'!F78&gt;'Radio Config'!$C$2, 'ICS-217'!F78&lt;'Radio Config'!$D$2, 'Radio Config'!$F$2="y"), ABS('ICS-217'!F78-'ICS-217'!I78), IF(AND('ICS-217'!F78&gt;'Radio Config'!$C$3, 'ICS-217'!F78&lt;'Radio Config'!$D$3, 'Radio Config'!$F$3="y"), ABS('ICS-217'!F78-'ICS-217'!I78), IF(AND('ICS-217'!F78&gt;'Radio Config'!$C$4, 'ICS-217'!F78&lt;'Radio Config'!$D$4, 'Radio Config'!$F$4="y"), ABS('ICS-217'!F78-'ICS-217'!I78), IF(AND('ICS-217'!F78&gt;'Radio Config'!$C$5, 'ICS-217'!F78&lt;'Radio Config'!$D$5, 'Radio Config'!$F$5="y"), ABS('ICS-217'!F78-'ICS-217'!I78), IF(AND('ICS-217'!F78&gt;'Radio Config'!$C$6, 'ICS-217'!F78&lt;'Radio Config'!$D$6, 'Radio Config'!$F$6="y"), ABS('ICS-217'!F78-'ICS-217'!I78), IF(AND('ICS-217'!F78&gt;'Radio Config'!$C$7, 'ICS-217'!F78&lt;'Radio Config'!$D$7, 'Radio Config'!$F$7="y"), ABS('ICS-217'!F78-'ICS-217'!I78), IF(AND('ICS-217'!F78&gt;'Radio Config'!$C$8, 'ICS-217'!F78&lt;'Radio Config'!$D$8, 'Radio Config'!$F$8="y"), ABS('ICS-217'!F78-'ICS-217'!I78), ""))))))))</f>
        <v>5</v>
      </c>
      <c r="E76" s="2" t="str">
        <f t="shared" si="1"/>
        <v>+DUP</v>
      </c>
      <c r="F76" s="2" t="str">
        <f>IF(B76&lt;&gt;"", 'ICS-217'!L78, "")</f>
        <v>FM</v>
      </c>
      <c r="G76" s="2" t="str">
        <f>IF(B76&lt;&gt;"", 'ICS-217'!D78&amp;'ICS-217'!E78, "")</f>
        <v>47DY-7</v>
      </c>
      <c r="H76" s="2" t="str">
        <f>IF(B76="", "", IF(AND('ICS-217'!H78="",'ICS-217'!K78&lt;&gt;""), "Tone", IF(AND('ICS-217'!H78&lt;&gt;"",'ICS-217'!K78&lt;&gt;""), "T Sql", "None" )))</f>
        <v>Tone</v>
      </c>
      <c r="I76" s="2" t="str">
        <f>IF(B76&lt;&gt;"", IF('ICS-217'!K78&lt;&gt;"", 'ICS-217'!K78 &amp; " Hz", "88.5 Hz"), "")</f>
        <v>131.8 Hz</v>
      </c>
      <c r="J76" s="2" t="str">
        <f>IF(B76&lt;&gt;"", IF('ICS-217'!H78&lt;&gt;"", 'ICS-217'!H78 &amp; " Hz", IF('ICS-217'!K78&lt;&gt;"", ('ICS-217'!K78 &amp; " Hz"), "88.5 Hz")), "")</f>
        <v>131.8 Hz</v>
      </c>
      <c r="K76" s="2" t="str">
        <f t="shared" si="2"/>
        <v>23</v>
      </c>
      <c r="L76" s="2" t="str">
        <f t="shared" si="3"/>
        <v>Both N</v>
      </c>
      <c r="M76" s="2" t="str">
        <f t="shared" si="4"/>
        <v>Off</v>
      </c>
      <c r="O76" s="2" t="str">
        <f t="shared" si="5"/>
        <v>Filter 1</v>
      </c>
    </row>
    <row r="77">
      <c r="A77" s="2" t="str">
        <f>IF(B77&lt;&gt;"", 'ICS-217'!A79, "")</f>
        <v/>
      </c>
      <c r="B77" s="113">
        <f>IF(AND('ICS-217'!F79&gt;'Radio Config'!$C$2, 'ICS-217'!F79&lt;'Radio Config'!$D$2, 'Radio Config'!$F$2="y"), 'ICS-217'!F79, IF(AND('ICS-217'!F79&gt;'Radio Config'!$C$3, 'ICS-217'!F79&lt;'Radio Config'!$D$3, 'Radio Config'!$F$3="y"), 'ICS-217'!F79, IF(AND('ICS-217'!F79&gt;'Radio Config'!$C$4, 'ICS-217'!F79&lt;'Radio Config'!$D$4, 'Radio Config'!$F$4="y"), 'ICS-217'!F79, IF(AND('ICS-217'!F79&gt;'Radio Config'!$C$5, 'ICS-217'!F79&lt;'Radio Config'!$D$5, 'Radio Config'!$F$5="y"), 'ICS-217'!F79, IF(AND('ICS-217'!F79&gt;'Radio Config'!$C$6, 'ICS-217'!F79&lt;'Radio Config'!$D$6, 'Radio Config'!$F$6="y"), 'ICS-217'!F79, IF(AND('ICS-217'!F79&gt;'Radio Config'!$C$7, 'ICS-217'!F79&lt;'Radio Config'!$D$7, 'Radio Config'!$F$7="y"), 'ICS-217'!F79, IF(AND('ICS-217'!F79&gt;'Radio Config'!$C$8, 'ICS-217'!F79&lt;'Radio Config'!$D$8, 'Radio Config'!$F$8="y"), 'ICS-217'!F79, "")))))))</f>
        <v>443.9875</v>
      </c>
      <c r="C77" s="114">
        <f>IF(B77&lt;&gt;"", 'ICS-217'!I79, "")</f>
        <v>448.9875</v>
      </c>
      <c r="D77" s="114">
        <f>IF('ICS-217'!L79&lt;&gt;"FM","", IF(AND('ICS-217'!F79&gt;'Radio Config'!$C$2, 'ICS-217'!F79&lt;'Radio Config'!$D$2, 'Radio Config'!$F$2="y"), ABS('ICS-217'!F79-'ICS-217'!I79), IF(AND('ICS-217'!F79&gt;'Radio Config'!$C$3, 'ICS-217'!F79&lt;'Radio Config'!$D$3, 'Radio Config'!$F$3="y"), ABS('ICS-217'!F79-'ICS-217'!I79), IF(AND('ICS-217'!F79&gt;'Radio Config'!$C$4, 'ICS-217'!F79&lt;'Radio Config'!$D$4, 'Radio Config'!$F$4="y"), ABS('ICS-217'!F79-'ICS-217'!I79), IF(AND('ICS-217'!F79&gt;'Radio Config'!$C$5, 'ICS-217'!F79&lt;'Radio Config'!$D$5, 'Radio Config'!$F$5="y"), ABS('ICS-217'!F79-'ICS-217'!I79), IF(AND('ICS-217'!F79&gt;'Radio Config'!$C$6, 'ICS-217'!F79&lt;'Radio Config'!$D$6, 'Radio Config'!$F$6="y"), ABS('ICS-217'!F79-'ICS-217'!I79), IF(AND('ICS-217'!F79&gt;'Radio Config'!$C$7, 'ICS-217'!F79&lt;'Radio Config'!$D$7, 'Radio Config'!$F$7="y"), ABS('ICS-217'!F79-'ICS-217'!I79), IF(AND('ICS-217'!F79&gt;'Radio Config'!$C$8, 'ICS-217'!F79&lt;'Radio Config'!$D$8, 'Radio Config'!$F$8="y"), ABS('ICS-217'!F79-'ICS-217'!I79), ""))))))))</f>
        <v>5</v>
      </c>
      <c r="E77" s="2" t="str">
        <f t="shared" si="1"/>
        <v>+DUP</v>
      </c>
      <c r="F77" s="2" t="str">
        <f>IF(B77&lt;&gt;"", 'ICS-217'!L79, "")</f>
        <v>FM</v>
      </c>
      <c r="G77" s="2" t="str">
        <f>IF(B77&lt;&gt;"", 'ICS-217'!D79&amp;'ICS-217'!E79, "")</f>
        <v>47EZ-7</v>
      </c>
      <c r="H77" s="2" t="str">
        <f>IF(B77="", "", IF(AND('ICS-217'!H79="",'ICS-217'!K79&lt;&gt;""), "Tone", IF(AND('ICS-217'!H79&lt;&gt;"",'ICS-217'!K79&lt;&gt;""), "T Sql", "None" )))</f>
        <v>Tone</v>
      </c>
      <c r="I77" s="2" t="str">
        <f>IF(B77&lt;&gt;"", IF('ICS-217'!K79&lt;&gt;"", 'ICS-217'!K79 &amp; " Hz", "88.5 Hz"), "")</f>
        <v>162.2 Hz</v>
      </c>
      <c r="J77" s="2" t="str">
        <f>IF(B77&lt;&gt;"", IF('ICS-217'!H79&lt;&gt;"", 'ICS-217'!H79 &amp; " Hz", IF('ICS-217'!K79&lt;&gt;"", ('ICS-217'!K79 &amp; " Hz"), "88.5 Hz")), "")</f>
        <v>162.2 Hz</v>
      </c>
      <c r="K77" s="2" t="str">
        <f t="shared" si="2"/>
        <v>23</v>
      </c>
      <c r="L77" s="2" t="str">
        <f t="shared" si="3"/>
        <v>Both N</v>
      </c>
      <c r="M77" s="2" t="str">
        <f t="shared" si="4"/>
        <v>Off</v>
      </c>
      <c r="O77" s="2" t="str">
        <f t="shared" si="5"/>
        <v>Filter 1</v>
      </c>
    </row>
    <row r="78">
      <c r="A78" s="2" t="str">
        <f>IF(B78&lt;&gt;"", 'ICS-217'!A80, "")</f>
        <v/>
      </c>
      <c r="B78" s="113" t="str">
        <f>IF(AND('ICS-217'!F80&gt;'Radio Config'!$C$2, 'ICS-217'!F80&lt;'Radio Config'!$D$2, 'Radio Config'!$F$2="y"), 'ICS-217'!F80, IF(AND('ICS-217'!F80&gt;'Radio Config'!$C$3, 'ICS-217'!F80&lt;'Radio Config'!$D$3, 'Radio Config'!$F$3="y"), 'ICS-217'!F80, IF(AND('ICS-217'!F80&gt;'Radio Config'!$C$4, 'ICS-217'!F80&lt;'Radio Config'!$D$4, 'Radio Config'!$F$4="y"), 'ICS-217'!F80, IF(AND('ICS-217'!F80&gt;'Radio Config'!$C$5, 'ICS-217'!F80&lt;'Radio Config'!$D$5, 'Radio Config'!$F$5="y"), 'ICS-217'!F80, IF(AND('ICS-217'!F80&gt;'Radio Config'!$C$6, 'ICS-217'!F80&lt;'Radio Config'!$D$6, 'Radio Config'!$F$6="y"), 'ICS-217'!F80, IF(AND('ICS-217'!F80&gt;'Radio Config'!$C$7, 'ICS-217'!F80&lt;'Radio Config'!$D$7, 'Radio Config'!$F$7="y"), 'ICS-217'!F80, IF(AND('ICS-217'!F80&gt;'Radio Config'!$C$8, 'ICS-217'!F80&lt;'Radio Config'!$D$8, 'Radio Config'!$F$8="y"), 'ICS-217'!F80, "")))))))</f>
        <v/>
      </c>
      <c r="C78" s="114" t="str">
        <f>IF(B78&lt;&gt;"", 'ICS-217'!I80, "")</f>
        <v/>
      </c>
      <c r="D78" s="114" t="str">
        <f>IF('ICS-217'!L80&lt;&gt;"FM","", IF(AND('ICS-217'!F80&gt;'Radio Config'!$C$2, 'ICS-217'!F80&lt;'Radio Config'!$D$2, 'Radio Config'!$F$2="y"), ABS('ICS-217'!F80-'ICS-217'!I80), IF(AND('ICS-217'!F80&gt;'Radio Config'!$C$3, 'ICS-217'!F80&lt;'Radio Config'!$D$3, 'Radio Config'!$F$3="y"), ABS('ICS-217'!F80-'ICS-217'!I80), IF(AND('ICS-217'!F80&gt;'Radio Config'!$C$4, 'ICS-217'!F80&lt;'Radio Config'!$D$4, 'Radio Config'!$F$4="y"), ABS('ICS-217'!F80-'ICS-217'!I80), IF(AND('ICS-217'!F80&gt;'Radio Config'!$C$5, 'ICS-217'!F80&lt;'Radio Config'!$D$5, 'Radio Config'!$F$5="y"), ABS('ICS-217'!F80-'ICS-217'!I80), IF(AND('ICS-217'!F80&gt;'Radio Config'!$C$6, 'ICS-217'!F80&lt;'Radio Config'!$D$6, 'Radio Config'!$F$6="y"), ABS('ICS-217'!F80-'ICS-217'!I80), IF(AND('ICS-217'!F80&gt;'Radio Config'!$C$7, 'ICS-217'!F80&lt;'Radio Config'!$D$7, 'Radio Config'!$F$7="y"), ABS('ICS-217'!F80-'ICS-217'!I80), IF(AND('ICS-217'!F80&gt;'Radio Config'!$C$8, 'ICS-217'!F80&lt;'Radio Config'!$D$8, 'Radio Config'!$F$8="y"), ABS('ICS-217'!F80-'ICS-217'!I80), ""))))))))</f>
        <v/>
      </c>
      <c r="E78" s="2" t="str">
        <f t="shared" si="1"/>
        <v/>
      </c>
      <c r="F78" s="2" t="str">
        <f>IF(B78&lt;&gt;"", 'ICS-217'!L80, "")</f>
        <v/>
      </c>
      <c r="G78" s="2" t="str">
        <f>IF(B78&lt;&gt;"", 'ICS-217'!D80&amp;'ICS-217'!E80, "")</f>
        <v/>
      </c>
      <c r="H78" s="2" t="str">
        <f>IF(B78="", "", IF(AND('ICS-217'!H80="",'ICS-217'!K80&lt;&gt;""), "Tone", IF(AND('ICS-217'!H80&lt;&gt;"",'ICS-217'!K80&lt;&gt;""), "T Sql", "None" )))</f>
        <v/>
      </c>
      <c r="I78" s="2" t="str">
        <f>IF(B78&lt;&gt;"", IF('ICS-217'!K80&lt;&gt;"", 'ICS-217'!K80 &amp; " Hz", "88.5 Hz"), "")</f>
        <v/>
      </c>
      <c r="J78" s="2" t="str">
        <f>IF(B78&lt;&gt;"", IF('ICS-217'!H80&lt;&gt;"", 'ICS-217'!H80 &amp; " Hz", IF('ICS-217'!K80&lt;&gt;"", ('ICS-217'!K80 &amp; " Hz"), "88.5 Hz")), "")</f>
        <v/>
      </c>
      <c r="K78" s="2" t="str">
        <f t="shared" si="2"/>
        <v/>
      </c>
      <c r="L78" s="2" t="str">
        <f t="shared" si="3"/>
        <v/>
      </c>
      <c r="M78" s="2" t="str">
        <f t="shared" si="4"/>
        <v/>
      </c>
      <c r="O78" s="2" t="str">
        <f t="shared" si="5"/>
        <v/>
      </c>
    </row>
    <row r="79">
      <c r="A79" s="2" t="str">
        <f>IF(B79&lt;&gt;"", 'ICS-217'!A81, "")</f>
        <v/>
      </c>
      <c r="B79" s="113" t="str">
        <f>IF(AND('ICS-217'!F81&gt;'Radio Config'!$C$2, 'ICS-217'!F81&lt;'Radio Config'!$D$2, 'Radio Config'!$F$2="y"), 'ICS-217'!F81, IF(AND('ICS-217'!F81&gt;'Radio Config'!$C$3, 'ICS-217'!F81&lt;'Radio Config'!$D$3, 'Radio Config'!$F$3="y"), 'ICS-217'!F81, IF(AND('ICS-217'!F81&gt;'Radio Config'!$C$4, 'ICS-217'!F81&lt;'Radio Config'!$D$4, 'Radio Config'!$F$4="y"), 'ICS-217'!F81, IF(AND('ICS-217'!F81&gt;'Radio Config'!$C$5, 'ICS-217'!F81&lt;'Radio Config'!$D$5, 'Radio Config'!$F$5="y"), 'ICS-217'!F81, IF(AND('ICS-217'!F81&gt;'Radio Config'!$C$6, 'ICS-217'!F81&lt;'Radio Config'!$D$6, 'Radio Config'!$F$6="y"), 'ICS-217'!F81, IF(AND('ICS-217'!F81&gt;'Radio Config'!$C$7, 'ICS-217'!F81&lt;'Radio Config'!$D$7, 'Radio Config'!$F$7="y"), 'ICS-217'!F81, IF(AND('ICS-217'!F81&gt;'Radio Config'!$C$8, 'ICS-217'!F81&lt;'Radio Config'!$D$8, 'Radio Config'!$F$8="y"), 'ICS-217'!F81, "")))))))</f>
        <v/>
      </c>
      <c r="C79" s="114" t="str">
        <f>IF(B79&lt;&gt;"", 'ICS-217'!I81, "")</f>
        <v/>
      </c>
      <c r="D79" s="114" t="str">
        <f>IF('ICS-217'!L81&lt;&gt;"FM","", IF(AND('ICS-217'!F81&gt;'Radio Config'!$C$2, 'ICS-217'!F81&lt;'Radio Config'!$D$2, 'Radio Config'!$F$2="y"), ABS('ICS-217'!F81-'ICS-217'!I81), IF(AND('ICS-217'!F81&gt;'Radio Config'!$C$3, 'ICS-217'!F81&lt;'Radio Config'!$D$3, 'Radio Config'!$F$3="y"), ABS('ICS-217'!F81-'ICS-217'!I81), IF(AND('ICS-217'!F81&gt;'Radio Config'!$C$4, 'ICS-217'!F81&lt;'Radio Config'!$D$4, 'Radio Config'!$F$4="y"), ABS('ICS-217'!F81-'ICS-217'!I81), IF(AND('ICS-217'!F81&gt;'Radio Config'!$C$5, 'ICS-217'!F81&lt;'Radio Config'!$D$5, 'Radio Config'!$F$5="y"), ABS('ICS-217'!F81-'ICS-217'!I81), IF(AND('ICS-217'!F81&gt;'Radio Config'!$C$6, 'ICS-217'!F81&lt;'Radio Config'!$D$6, 'Radio Config'!$F$6="y"), ABS('ICS-217'!F81-'ICS-217'!I81), IF(AND('ICS-217'!F81&gt;'Radio Config'!$C$7, 'ICS-217'!F81&lt;'Radio Config'!$D$7, 'Radio Config'!$F$7="y"), ABS('ICS-217'!F81-'ICS-217'!I81), IF(AND('ICS-217'!F81&gt;'Radio Config'!$C$8, 'ICS-217'!F81&lt;'Radio Config'!$D$8, 'Radio Config'!$F$8="y"), ABS('ICS-217'!F81-'ICS-217'!I81), ""))))))))</f>
        <v/>
      </c>
      <c r="E79" s="2" t="str">
        <f t="shared" si="1"/>
        <v/>
      </c>
      <c r="F79" s="2" t="str">
        <f>IF(B79&lt;&gt;"", 'ICS-217'!L81, "")</f>
        <v/>
      </c>
      <c r="G79" s="2" t="str">
        <f>IF(B79&lt;&gt;"", 'ICS-217'!D81&amp;'ICS-217'!E81, "")</f>
        <v/>
      </c>
      <c r="H79" s="2" t="str">
        <f>IF(B79="", "", IF(AND('ICS-217'!H81="",'ICS-217'!K81&lt;&gt;""), "Tone", IF(AND('ICS-217'!H81&lt;&gt;"",'ICS-217'!K81&lt;&gt;""), "T Sql", "None" )))</f>
        <v/>
      </c>
      <c r="I79" s="2" t="str">
        <f>IF(B79&lt;&gt;"", IF('ICS-217'!K81&lt;&gt;"", 'ICS-217'!K81 &amp; " Hz", "88.5 Hz"), "")</f>
        <v/>
      </c>
      <c r="J79" s="2" t="str">
        <f>IF(B79&lt;&gt;"", IF('ICS-217'!H81&lt;&gt;"", 'ICS-217'!H81 &amp; " Hz", IF('ICS-217'!K81&lt;&gt;"", ('ICS-217'!K81 &amp; " Hz"), "88.5 Hz")), "")</f>
        <v/>
      </c>
      <c r="K79" s="2" t="str">
        <f t="shared" si="2"/>
        <v/>
      </c>
      <c r="L79" s="2" t="str">
        <f t="shared" si="3"/>
        <v/>
      </c>
      <c r="M79" s="2" t="str">
        <f t="shared" si="4"/>
        <v/>
      </c>
      <c r="O79" s="2" t="str">
        <f t="shared" si="5"/>
        <v/>
      </c>
    </row>
    <row r="80">
      <c r="A80" s="2" t="str">
        <f>IF(B80&lt;&gt;"", 'ICS-217'!A82, "")</f>
        <v/>
      </c>
      <c r="B80" s="113" t="str">
        <f>IF(AND('ICS-217'!F82&gt;'Radio Config'!$C$2, 'ICS-217'!F82&lt;'Radio Config'!$D$2, 'Radio Config'!$F$2="y"), 'ICS-217'!F82, IF(AND('ICS-217'!F82&gt;'Radio Config'!$C$3, 'ICS-217'!F82&lt;'Radio Config'!$D$3, 'Radio Config'!$F$3="y"), 'ICS-217'!F82, IF(AND('ICS-217'!F82&gt;'Radio Config'!$C$4, 'ICS-217'!F82&lt;'Radio Config'!$D$4, 'Radio Config'!$F$4="y"), 'ICS-217'!F82, IF(AND('ICS-217'!F82&gt;'Radio Config'!$C$5, 'ICS-217'!F82&lt;'Radio Config'!$D$5, 'Radio Config'!$F$5="y"), 'ICS-217'!F82, IF(AND('ICS-217'!F82&gt;'Radio Config'!$C$6, 'ICS-217'!F82&lt;'Radio Config'!$D$6, 'Radio Config'!$F$6="y"), 'ICS-217'!F82, IF(AND('ICS-217'!F82&gt;'Radio Config'!$C$7, 'ICS-217'!F82&lt;'Radio Config'!$D$7, 'Radio Config'!$F$7="y"), 'ICS-217'!F82, IF(AND('ICS-217'!F82&gt;'Radio Config'!$C$8, 'ICS-217'!F82&lt;'Radio Config'!$D$8, 'Radio Config'!$F$8="y"), 'ICS-217'!F82, "")))))))</f>
        <v/>
      </c>
      <c r="C80" s="114" t="str">
        <f>IF(B80&lt;&gt;"", 'ICS-217'!I82, "")</f>
        <v/>
      </c>
      <c r="D80" s="114" t="str">
        <f>IF('ICS-217'!L82&lt;&gt;"FM","", IF(AND('ICS-217'!F82&gt;'Radio Config'!$C$2, 'ICS-217'!F82&lt;'Radio Config'!$D$2, 'Radio Config'!$F$2="y"), ABS('ICS-217'!F82-'ICS-217'!I82), IF(AND('ICS-217'!F82&gt;'Radio Config'!$C$3, 'ICS-217'!F82&lt;'Radio Config'!$D$3, 'Radio Config'!$F$3="y"), ABS('ICS-217'!F82-'ICS-217'!I82), IF(AND('ICS-217'!F82&gt;'Radio Config'!$C$4, 'ICS-217'!F82&lt;'Radio Config'!$D$4, 'Radio Config'!$F$4="y"), ABS('ICS-217'!F82-'ICS-217'!I82), IF(AND('ICS-217'!F82&gt;'Radio Config'!$C$5, 'ICS-217'!F82&lt;'Radio Config'!$D$5, 'Radio Config'!$F$5="y"), ABS('ICS-217'!F82-'ICS-217'!I82), IF(AND('ICS-217'!F82&gt;'Radio Config'!$C$6, 'ICS-217'!F82&lt;'Radio Config'!$D$6, 'Radio Config'!$F$6="y"), ABS('ICS-217'!F82-'ICS-217'!I82), IF(AND('ICS-217'!F82&gt;'Radio Config'!$C$7, 'ICS-217'!F82&lt;'Radio Config'!$D$7, 'Radio Config'!$F$7="y"), ABS('ICS-217'!F82-'ICS-217'!I82), IF(AND('ICS-217'!F82&gt;'Radio Config'!$C$8, 'ICS-217'!F82&lt;'Radio Config'!$D$8, 'Radio Config'!$F$8="y"), ABS('ICS-217'!F82-'ICS-217'!I82), ""))))))))</f>
        <v/>
      </c>
      <c r="E80" s="2" t="str">
        <f t="shared" si="1"/>
        <v/>
      </c>
      <c r="F80" s="2" t="str">
        <f>IF(B80&lt;&gt;"", 'ICS-217'!L82, "")</f>
        <v/>
      </c>
      <c r="G80" s="2" t="str">
        <f>IF(B80&lt;&gt;"", 'ICS-217'!D82&amp;'ICS-217'!E82, "")</f>
        <v/>
      </c>
      <c r="H80" s="2" t="str">
        <f>IF(B80="", "", IF(AND('ICS-217'!H82="",'ICS-217'!K82&lt;&gt;""), "Tone", IF(AND('ICS-217'!H82&lt;&gt;"",'ICS-217'!K82&lt;&gt;""), "T Sql", "None" )))</f>
        <v/>
      </c>
      <c r="I80" s="2" t="str">
        <f>IF(B80&lt;&gt;"", IF('ICS-217'!K82&lt;&gt;"", 'ICS-217'!K82 &amp; " Hz", "88.5 Hz"), "")</f>
        <v/>
      </c>
      <c r="J80" s="2" t="str">
        <f>IF(B80&lt;&gt;"", IF('ICS-217'!H82&lt;&gt;"", 'ICS-217'!H82 &amp; " Hz", IF('ICS-217'!K82&lt;&gt;"", ('ICS-217'!K82 &amp; " Hz"), "88.5 Hz")), "")</f>
        <v/>
      </c>
      <c r="K80" s="2" t="str">
        <f t="shared" si="2"/>
        <v/>
      </c>
      <c r="L80" s="2" t="str">
        <f t="shared" si="3"/>
        <v/>
      </c>
      <c r="M80" s="2" t="str">
        <f t="shared" si="4"/>
        <v/>
      </c>
      <c r="O80" s="2" t="str">
        <f t="shared" si="5"/>
        <v/>
      </c>
    </row>
    <row r="81">
      <c r="A81" s="2" t="str">
        <f>IF(B81&lt;&gt;"", 'ICS-217'!A83, "")</f>
        <v/>
      </c>
      <c r="B81" s="113" t="str">
        <f>IF(AND('ICS-217'!F83&gt;'Radio Config'!$C$2, 'ICS-217'!F83&lt;'Radio Config'!$D$2, 'Radio Config'!$F$2="y"), 'ICS-217'!F83, IF(AND('ICS-217'!F83&gt;'Radio Config'!$C$3, 'ICS-217'!F83&lt;'Radio Config'!$D$3, 'Radio Config'!$F$3="y"), 'ICS-217'!F83, IF(AND('ICS-217'!F83&gt;'Radio Config'!$C$4, 'ICS-217'!F83&lt;'Radio Config'!$D$4, 'Radio Config'!$F$4="y"), 'ICS-217'!F83, IF(AND('ICS-217'!F83&gt;'Radio Config'!$C$5, 'ICS-217'!F83&lt;'Radio Config'!$D$5, 'Radio Config'!$F$5="y"), 'ICS-217'!F83, IF(AND('ICS-217'!F83&gt;'Radio Config'!$C$6, 'ICS-217'!F83&lt;'Radio Config'!$D$6, 'Radio Config'!$F$6="y"), 'ICS-217'!F83, IF(AND('ICS-217'!F83&gt;'Radio Config'!$C$7, 'ICS-217'!F83&lt;'Radio Config'!$D$7, 'Radio Config'!$F$7="y"), 'ICS-217'!F83, IF(AND('ICS-217'!F83&gt;'Radio Config'!$C$8, 'ICS-217'!F83&lt;'Radio Config'!$D$8, 'Radio Config'!$F$8="y"), 'ICS-217'!F83, "")))))))</f>
        <v/>
      </c>
      <c r="C81" s="114" t="str">
        <f>IF(B81&lt;&gt;"", 'ICS-217'!I83, "")</f>
        <v/>
      </c>
      <c r="D81" s="114" t="str">
        <f>IF('ICS-217'!L83&lt;&gt;"FM","", IF(AND('ICS-217'!F83&gt;'Radio Config'!$C$2, 'ICS-217'!F83&lt;'Radio Config'!$D$2, 'Radio Config'!$F$2="y"), ABS('ICS-217'!F83-'ICS-217'!I83), IF(AND('ICS-217'!F83&gt;'Radio Config'!$C$3, 'ICS-217'!F83&lt;'Radio Config'!$D$3, 'Radio Config'!$F$3="y"), ABS('ICS-217'!F83-'ICS-217'!I83), IF(AND('ICS-217'!F83&gt;'Radio Config'!$C$4, 'ICS-217'!F83&lt;'Radio Config'!$D$4, 'Radio Config'!$F$4="y"), ABS('ICS-217'!F83-'ICS-217'!I83), IF(AND('ICS-217'!F83&gt;'Radio Config'!$C$5, 'ICS-217'!F83&lt;'Radio Config'!$D$5, 'Radio Config'!$F$5="y"), ABS('ICS-217'!F83-'ICS-217'!I83), IF(AND('ICS-217'!F83&gt;'Radio Config'!$C$6, 'ICS-217'!F83&lt;'Radio Config'!$D$6, 'Radio Config'!$F$6="y"), ABS('ICS-217'!F83-'ICS-217'!I83), IF(AND('ICS-217'!F83&gt;'Radio Config'!$C$7, 'ICS-217'!F83&lt;'Radio Config'!$D$7, 'Radio Config'!$F$7="y"), ABS('ICS-217'!F83-'ICS-217'!I83), IF(AND('ICS-217'!F83&gt;'Radio Config'!$C$8, 'ICS-217'!F83&lt;'Radio Config'!$D$8, 'Radio Config'!$F$8="y"), ABS('ICS-217'!F83-'ICS-217'!I83), ""))))))))</f>
        <v/>
      </c>
      <c r="E81" s="2" t="str">
        <f t="shared" si="1"/>
        <v/>
      </c>
      <c r="F81" s="2" t="str">
        <f>IF(B81&lt;&gt;"", 'ICS-217'!L83, "")</f>
        <v/>
      </c>
      <c r="G81" s="2" t="str">
        <f>IF(B81&lt;&gt;"", 'ICS-217'!D83&amp;'ICS-217'!E83, "")</f>
        <v/>
      </c>
      <c r="H81" s="2" t="str">
        <f>IF(B81="", "", IF(AND('ICS-217'!H83="",'ICS-217'!K83&lt;&gt;""), "Tone", IF(AND('ICS-217'!H83&lt;&gt;"",'ICS-217'!K83&lt;&gt;""), "T Sql", "None" )))</f>
        <v/>
      </c>
      <c r="I81" s="2" t="str">
        <f>IF(B81&lt;&gt;"", IF('ICS-217'!K83&lt;&gt;"", 'ICS-217'!K83 &amp; " Hz", "88.5 Hz"), "")</f>
        <v/>
      </c>
      <c r="J81" s="2" t="str">
        <f>IF(B81&lt;&gt;"", IF('ICS-217'!H83&lt;&gt;"", 'ICS-217'!H83 &amp; " Hz", IF('ICS-217'!K83&lt;&gt;"", ('ICS-217'!K83 &amp; " Hz"), "88.5 Hz")), "")</f>
        <v/>
      </c>
      <c r="K81" s="2" t="str">
        <f t="shared" si="2"/>
        <v/>
      </c>
      <c r="L81" s="2" t="str">
        <f t="shared" si="3"/>
        <v/>
      </c>
      <c r="M81" s="2" t="str">
        <f t="shared" si="4"/>
        <v/>
      </c>
      <c r="O81" s="2" t="str">
        <f t="shared" si="5"/>
        <v/>
      </c>
    </row>
    <row r="82">
      <c r="A82" s="2" t="str">
        <f>IF(B82&lt;&gt;"", 'ICS-217'!A84, "")</f>
        <v/>
      </c>
      <c r="B82" s="113" t="str">
        <f>IF(AND('ICS-217'!F84&gt;'Radio Config'!$C$2, 'ICS-217'!F84&lt;'Radio Config'!$D$2, 'Radio Config'!$F$2="y"), 'ICS-217'!F84, IF(AND('ICS-217'!F84&gt;'Radio Config'!$C$3, 'ICS-217'!F84&lt;'Radio Config'!$D$3, 'Radio Config'!$F$3="y"), 'ICS-217'!F84, IF(AND('ICS-217'!F84&gt;'Radio Config'!$C$4, 'ICS-217'!F84&lt;'Radio Config'!$D$4, 'Radio Config'!$F$4="y"), 'ICS-217'!F84, IF(AND('ICS-217'!F84&gt;'Radio Config'!$C$5, 'ICS-217'!F84&lt;'Radio Config'!$D$5, 'Radio Config'!$F$5="y"), 'ICS-217'!F84, IF(AND('ICS-217'!F84&gt;'Radio Config'!$C$6, 'ICS-217'!F84&lt;'Radio Config'!$D$6, 'Radio Config'!$F$6="y"), 'ICS-217'!F84, IF(AND('ICS-217'!F84&gt;'Radio Config'!$C$7, 'ICS-217'!F84&lt;'Radio Config'!$D$7, 'Radio Config'!$F$7="y"), 'ICS-217'!F84, IF(AND('ICS-217'!F84&gt;'Radio Config'!$C$8, 'ICS-217'!F84&lt;'Radio Config'!$D$8, 'Radio Config'!$F$8="y"), 'ICS-217'!F84, "")))))))</f>
        <v/>
      </c>
      <c r="C82" s="114" t="str">
        <f>IF(B82&lt;&gt;"", 'ICS-217'!I84, "")</f>
        <v/>
      </c>
      <c r="D82" s="114" t="str">
        <f>IF('ICS-217'!L84&lt;&gt;"FM","", IF(AND('ICS-217'!F84&gt;'Radio Config'!$C$2, 'ICS-217'!F84&lt;'Radio Config'!$D$2, 'Radio Config'!$F$2="y"), ABS('ICS-217'!F84-'ICS-217'!I84), IF(AND('ICS-217'!F84&gt;'Radio Config'!$C$3, 'ICS-217'!F84&lt;'Radio Config'!$D$3, 'Radio Config'!$F$3="y"), ABS('ICS-217'!F84-'ICS-217'!I84), IF(AND('ICS-217'!F84&gt;'Radio Config'!$C$4, 'ICS-217'!F84&lt;'Radio Config'!$D$4, 'Radio Config'!$F$4="y"), ABS('ICS-217'!F84-'ICS-217'!I84), IF(AND('ICS-217'!F84&gt;'Radio Config'!$C$5, 'ICS-217'!F84&lt;'Radio Config'!$D$5, 'Radio Config'!$F$5="y"), ABS('ICS-217'!F84-'ICS-217'!I84), IF(AND('ICS-217'!F84&gt;'Radio Config'!$C$6, 'ICS-217'!F84&lt;'Radio Config'!$D$6, 'Radio Config'!$F$6="y"), ABS('ICS-217'!F84-'ICS-217'!I84), IF(AND('ICS-217'!F84&gt;'Radio Config'!$C$7, 'ICS-217'!F84&lt;'Radio Config'!$D$7, 'Radio Config'!$F$7="y"), ABS('ICS-217'!F84-'ICS-217'!I84), IF(AND('ICS-217'!F84&gt;'Radio Config'!$C$8, 'ICS-217'!F84&lt;'Radio Config'!$D$8, 'Radio Config'!$F$8="y"), ABS('ICS-217'!F84-'ICS-217'!I84), ""))))))))</f>
        <v/>
      </c>
      <c r="E82" s="2" t="str">
        <f t="shared" si="1"/>
        <v/>
      </c>
      <c r="F82" s="2" t="str">
        <f>IF(B82&lt;&gt;"", 'ICS-217'!L84, "")</f>
        <v/>
      </c>
      <c r="G82" s="2" t="str">
        <f>IF(B82&lt;&gt;"", 'ICS-217'!D84&amp;'ICS-217'!E84, "")</f>
        <v/>
      </c>
      <c r="H82" s="2" t="str">
        <f>IF(B82="", "", IF(AND('ICS-217'!H84="",'ICS-217'!K84&lt;&gt;""), "Tone", IF(AND('ICS-217'!H84&lt;&gt;"",'ICS-217'!K84&lt;&gt;""), "T Sql", "None" )))</f>
        <v/>
      </c>
      <c r="I82" s="2" t="str">
        <f>IF(B82&lt;&gt;"", IF('ICS-217'!K84&lt;&gt;"", 'ICS-217'!K84 &amp; " Hz", "88.5 Hz"), "")</f>
        <v/>
      </c>
      <c r="J82" s="2" t="str">
        <f>IF(B82&lt;&gt;"", IF('ICS-217'!H84&lt;&gt;"", 'ICS-217'!H84 &amp; " Hz", IF('ICS-217'!K84&lt;&gt;"", ('ICS-217'!K84 &amp; " Hz"), "88.5 Hz")), "")</f>
        <v/>
      </c>
      <c r="K82" s="2" t="str">
        <f t="shared" si="2"/>
        <v/>
      </c>
      <c r="L82" s="2" t="str">
        <f t="shared" si="3"/>
        <v/>
      </c>
      <c r="M82" s="2" t="str">
        <f t="shared" si="4"/>
        <v/>
      </c>
      <c r="O82" s="2" t="str">
        <f t="shared" si="5"/>
        <v/>
      </c>
    </row>
    <row r="83">
      <c r="A83" s="2" t="str">
        <f>IF(B83&lt;&gt;"", 'ICS-217'!A85, "")</f>
        <v/>
      </c>
      <c r="B83" s="113" t="str">
        <f>IF(AND('ICS-217'!F85&gt;'Radio Config'!$C$2, 'ICS-217'!F85&lt;'Radio Config'!$D$2, 'Radio Config'!$F$2="y"), 'ICS-217'!F85, IF(AND('ICS-217'!F85&gt;'Radio Config'!$C$3, 'ICS-217'!F85&lt;'Radio Config'!$D$3, 'Radio Config'!$F$3="y"), 'ICS-217'!F85, IF(AND('ICS-217'!F85&gt;'Radio Config'!$C$4, 'ICS-217'!F85&lt;'Radio Config'!$D$4, 'Radio Config'!$F$4="y"), 'ICS-217'!F85, IF(AND('ICS-217'!F85&gt;'Radio Config'!$C$5, 'ICS-217'!F85&lt;'Radio Config'!$D$5, 'Radio Config'!$F$5="y"), 'ICS-217'!F85, IF(AND('ICS-217'!F85&gt;'Radio Config'!$C$6, 'ICS-217'!F85&lt;'Radio Config'!$D$6, 'Radio Config'!$F$6="y"), 'ICS-217'!F85, IF(AND('ICS-217'!F85&gt;'Radio Config'!$C$7, 'ICS-217'!F85&lt;'Radio Config'!$D$7, 'Radio Config'!$F$7="y"), 'ICS-217'!F85, IF(AND('ICS-217'!F85&gt;'Radio Config'!$C$8, 'ICS-217'!F85&lt;'Radio Config'!$D$8, 'Radio Config'!$F$8="y"), 'ICS-217'!F85, "")))))))</f>
        <v/>
      </c>
      <c r="C83" s="114" t="str">
        <f>IF(B83&lt;&gt;"", 'ICS-217'!I85, "")</f>
        <v/>
      </c>
      <c r="D83" s="114" t="str">
        <f>IF('ICS-217'!L85&lt;&gt;"FM","", IF(AND('ICS-217'!F85&gt;'Radio Config'!$C$2, 'ICS-217'!F85&lt;'Radio Config'!$D$2, 'Radio Config'!$F$2="y"), ABS('ICS-217'!F85-'ICS-217'!I85), IF(AND('ICS-217'!F85&gt;'Radio Config'!$C$3, 'ICS-217'!F85&lt;'Radio Config'!$D$3, 'Radio Config'!$F$3="y"), ABS('ICS-217'!F85-'ICS-217'!I85), IF(AND('ICS-217'!F85&gt;'Radio Config'!$C$4, 'ICS-217'!F85&lt;'Radio Config'!$D$4, 'Radio Config'!$F$4="y"), ABS('ICS-217'!F85-'ICS-217'!I85), IF(AND('ICS-217'!F85&gt;'Radio Config'!$C$5, 'ICS-217'!F85&lt;'Radio Config'!$D$5, 'Radio Config'!$F$5="y"), ABS('ICS-217'!F85-'ICS-217'!I85), IF(AND('ICS-217'!F85&gt;'Radio Config'!$C$6, 'ICS-217'!F85&lt;'Radio Config'!$D$6, 'Radio Config'!$F$6="y"), ABS('ICS-217'!F85-'ICS-217'!I85), IF(AND('ICS-217'!F85&gt;'Radio Config'!$C$7, 'ICS-217'!F85&lt;'Radio Config'!$D$7, 'Radio Config'!$F$7="y"), ABS('ICS-217'!F85-'ICS-217'!I85), IF(AND('ICS-217'!F85&gt;'Radio Config'!$C$8, 'ICS-217'!F85&lt;'Radio Config'!$D$8, 'Radio Config'!$F$8="y"), ABS('ICS-217'!F85-'ICS-217'!I85), ""))))))))</f>
        <v/>
      </c>
      <c r="E83" s="2" t="str">
        <f t="shared" si="1"/>
        <v/>
      </c>
      <c r="F83" s="2" t="str">
        <f>IF(B83&lt;&gt;"", 'ICS-217'!L85, "")</f>
        <v/>
      </c>
      <c r="G83" s="2" t="str">
        <f>IF(B83&lt;&gt;"", 'ICS-217'!D85&amp;'ICS-217'!E85, "")</f>
        <v/>
      </c>
      <c r="H83" s="2" t="str">
        <f>IF(B83="", "", IF(AND('ICS-217'!H85="",'ICS-217'!K85&lt;&gt;""), "Tone", IF(AND('ICS-217'!H85&lt;&gt;"",'ICS-217'!K85&lt;&gt;""), "T Sql", "None" )))</f>
        <v/>
      </c>
      <c r="I83" s="2" t="str">
        <f>IF(B83&lt;&gt;"", IF('ICS-217'!K85&lt;&gt;"", 'ICS-217'!K85 &amp; " Hz", "88.5 Hz"), "")</f>
        <v/>
      </c>
      <c r="J83" s="2" t="str">
        <f>IF(B83&lt;&gt;"", IF('ICS-217'!H85&lt;&gt;"", 'ICS-217'!H85 &amp; " Hz", IF('ICS-217'!K85&lt;&gt;"", ('ICS-217'!K85 &amp; " Hz"), "88.5 Hz")), "")</f>
        <v/>
      </c>
      <c r="K83" s="2" t="str">
        <f t="shared" si="2"/>
        <v/>
      </c>
      <c r="L83" s="2" t="str">
        <f t="shared" si="3"/>
        <v/>
      </c>
      <c r="M83" s="2" t="str">
        <f t="shared" si="4"/>
        <v/>
      </c>
      <c r="O83" s="2" t="str">
        <f t="shared" si="5"/>
        <v/>
      </c>
    </row>
    <row r="84">
      <c r="A84" s="2" t="str">
        <f>IF(B84&lt;&gt;"", 'ICS-217'!A86, "")</f>
        <v/>
      </c>
      <c r="B84" s="113" t="str">
        <f>IF(AND('ICS-217'!F86&gt;'Radio Config'!$C$2, 'ICS-217'!F86&lt;'Radio Config'!$D$2, 'Radio Config'!$F$2="y"), 'ICS-217'!F86, IF(AND('ICS-217'!F86&gt;'Radio Config'!$C$3, 'ICS-217'!F86&lt;'Radio Config'!$D$3, 'Radio Config'!$F$3="y"), 'ICS-217'!F86, IF(AND('ICS-217'!F86&gt;'Radio Config'!$C$4, 'ICS-217'!F86&lt;'Radio Config'!$D$4, 'Radio Config'!$F$4="y"), 'ICS-217'!F86, IF(AND('ICS-217'!F86&gt;'Radio Config'!$C$5, 'ICS-217'!F86&lt;'Radio Config'!$D$5, 'Radio Config'!$F$5="y"), 'ICS-217'!F86, IF(AND('ICS-217'!F86&gt;'Radio Config'!$C$6, 'ICS-217'!F86&lt;'Radio Config'!$D$6, 'Radio Config'!$F$6="y"), 'ICS-217'!F86, IF(AND('ICS-217'!F86&gt;'Radio Config'!$C$7, 'ICS-217'!F86&lt;'Radio Config'!$D$7, 'Radio Config'!$F$7="y"), 'ICS-217'!F86, IF(AND('ICS-217'!F86&gt;'Radio Config'!$C$8, 'ICS-217'!F86&lt;'Radio Config'!$D$8, 'Radio Config'!$F$8="y"), 'ICS-217'!F86, "")))))))</f>
        <v/>
      </c>
      <c r="C84" s="114" t="str">
        <f>IF(B84&lt;&gt;"", 'ICS-217'!I86, "")</f>
        <v/>
      </c>
      <c r="D84" s="114" t="str">
        <f>IF('ICS-217'!L86&lt;&gt;"FM","", IF(AND('ICS-217'!F86&gt;'Radio Config'!$C$2, 'ICS-217'!F86&lt;'Radio Config'!$D$2, 'Radio Config'!$F$2="y"), ABS('ICS-217'!F86-'ICS-217'!I86), IF(AND('ICS-217'!F86&gt;'Radio Config'!$C$3, 'ICS-217'!F86&lt;'Radio Config'!$D$3, 'Radio Config'!$F$3="y"), ABS('ICS-217'!F86-'ICS-217'!I86), IF(AND('ICS-217'!F86&gt;'Radio Config'!$C$4, 'ICS-217'!F86&lt;'Radio Config'!$D$4, 'Radio Config'!$F$4="y"), ABS('ICS-217'!F86-'ICS-217'!I86), IF(AND('ICS-217'!F86&gt;'Radio Config'!$C$5, 'ICS-217'!F86&lt;'Radio Config'!$D$5, 'Radio Config'!$F$5="y"), ABS('ICS-217'!F86-'ICS-217'!I86), IF(AND('ICS-217'!F86&gt;'Radio Config'!$C$6, 'ICS-217'!F86&lt;'Radio Config'!$D$6, 'Radio Config'!$F$6="y"), ABS('ICS-217'!F86-'ICS-217'!I86), IF(AND('ICS-217'!F86&gt;'Radio Config'!$C$7, 'ICS-217'!F86&lt;'Radio Config'!$D$7, 'Radio Config'!$F$7="y"), ABS('ICS-217'!F86-'ICS-217'!I86), IF(AND('ICS-217'!F86&gt;'Radio Config'!$C$8, 'ICS-217'!F86&lt;'Radio Config'!$D$8, 'Radio Config'!$F$8="y"), ABS('ICS-217'!F86-'ICS-217'!I86), ""))))))))</f>
        <v/>
      </c>
      <c r="E84" s="2" t="str">
        <f t="shared" si="1"/>
        <v/>
      </c>
      <c r="F84" s="2" t="str">
        <f>IF(B84&lt;&gt;"", 'ICS-217'!L86, "")</f>
        <v/>
      </c>
      <c r="G84" s="2" t="str">
        <f>IF(B84&lt;&gt;"", 'ICS-217'!D86&amp;'ICS-217'!E86, "")</f>
        <v/>
      </c>
      <c r="H84" s="2" t="str">
        <f>IF(B84="", "", IF(AND('ICS-217'!H86="",'ICS-217'!K86&lt;&gt;""), "Tone", IF(AND('ICS-217'!H86&lt;&gt;"",'ICS-217'!K86&lt;&gt;""), "T Sql", "None" )))</f>
        <v/>
      </c>
      <c r="I84" s="2" t="str">
        <f>IF(B84&lt;&gt;"", IF('ICS-217'!K86&lt;&gt;"", 'ICS-217'!K86 &amp; " Hz", "88.5 Hz"), "")</f>
        <v/>
      </c>
      <c r="J84" s="2" t="str">
        <f>IF(B84&lt;&gt;"", IF('ICS-217'!H86&lt;&gt;"", 'ICS-217'!H86 &amp; " Hz", IF('ICS-217'!K86&lt;&gt;"", ('ICS-217'!K86 &amp; " Hz"), "88.5 Hz")), "")</f>
        <v/>
      </c>
      <c r="K84" s="2" t="str">
        <f t="shared" si="2"/>
        <v/>
      </c>
      <c r="L84" s="2" t="str">
        <f t="shared" si="3"/>
        <v/>
      </c>
      <c r="M84" s="2" t="str">
        <f t="shared" si="4"/>
        <v/>
      </c>
      <c r="O84" s="2" t="str">
        <f t="shared" si="5"/>
        <v/>
      </c>
    </row>
    <row r="85">
      <c r="A85" s="2" t="str">
        <f>IF(B85&lt;&gt;"", 'ICS-217'!A87, "")</f>
        <v/>
      </c>
      <c r="B85" s="113" t="str">
        <f>IF(AND('ICS-217'!F87&gt;'Radio Config'!$C$2, 'ICS-217'!F87&lt;'Radio Config'!$D$2, 'Radio Config'!$F$2="y"), 'ICS-217'!F87, IF(AND('ICS-217'!F87&gt;'Radio Config'!$C$3, 'ICS-217'!F87&lt;'Radio Config'!$D$3, 'Radio Config'!$F$3="y"), 'ICS-217'!F87, IF(AND('ICS-217'!F87&gt;'Radio Config'!$C$4, 'ICS-217'!F87&lt;'Radio Config'!$D$4, 'Radio Config'!$F$4="y"), 'ICS-217'!F87, IF(AND('ICS-217'!F87&gt;'Radio Config'!$C$5, 'ICS-217'!F87&lt;'Radio Config'!$D$5, 'Radio Config'!$F$5="y"), 'ICS-217'!F87, IF(AND('ICS-217'!F87&gt;'Radio Config'!$C$6, 'ICS-217'!F87&lt;'Radio Config'!$D$6, 'Radio Config'!$F$6="y"), 'ICS-217'!F87, IF(AND('ICS-217'!F87&gt;'Radio Config'!$C$7, 'ICS-217'!F87&lt;'Radio Config'!$D$7, 'Radio Config'!$F$7="y"), 'ICS-217'!F87, IF(AND('ICS-217'!F87&gt;'Radio Config'!$C$8, 'ICS-217'!F87&lt;'Radio Config'!$D$8, 'Radio Config'!$F$8="y"), 'ICS-217'!F87, "")))))))</f>
        <v/>
      </c>
      <c r="C85" s="114" t="str">
        <f>IF(B85&lt;&gt;"", 'ICS-217'!I87, "")</f>
        <v/>
      </c>
      <c r="D85" s="114" t="str">
        <f>IF('ICS-217'!L87&lt;&gt;"FM","", IF(AND('ICS-217'!F87&gt;'Radio Config'!$C$2, 'ICS-217'!F87&lt;'Radio Config'!$D$2, 'Radio Config'!$F$2="y"), ABS('ICS-217'!F87-'ICS-217'!I87), IF(AND('ICS-217'!F87&gt;'Radio Config'!$C$3, 'ICS-217'!F87&lt;'Radio Config'!$D$3, 'Radio Config'!$F$3="y"), ABS('ICS-217'!F87-'ICS-217'!I87), IF(AND('ICS-217'!F87&gt;'Radio Config'!$C$4, 'ICS-217'!F87&lt;'Radio Config'!$D$4, 'Radio Config'!$F$4="y"), ABS('ICS-217'!F87-'ICS-217'!I87), IF(AND('ICS-217'!F87&gt;'Radio Config'!$C$5, 'ICS-217'!F87&lt;'Radio Config'!$D$5, 'Radio Config'!$F$5="y"), ABS('ICS-217'!F87-'ICS-217'!I87), IF(AND('ICS-217'!F87&gt;'Radio Config'!$C$6, 'ICS-217'!F87&lt;'Radio Config'!$D$6, 'Radio Config'!$F$6="y"), ABS('ICS-217'!F87-'ICS-217'!I87), IF(AND('ICS-217'!F87&gt;'Radio Config'!$C$7, 'ICS-217'!F87&lt;'Radio Config'!$D$7, 'Radio Config'!$F$7="y"), ABS('ICS-217'!F87-'ICS-217'!I87), IF(AND('ICS-217'!F87&gt;'Radio Config'!$C$8, 'ICS-217'!F87&lt;'Radio Config'!$D$8, 'Radio Config'!$F$8="y"), ABS('ICS-217'!F87-'ICS-217'!I87), ""))))))))</f>
        <v/>
      </c>
      <c r="E85" s="2" t="str">
        <f t="shared" si="1"/>
        <v/>
      </c>
      <c r="F85" s="2" t="str">
        <f>IF(B85&lt;&gt;"", 'ICS-217'!L87, "")</f>
        <v/>
      </c>
      <c r="G85" s="2" t="str">
        <f>IF(B85&lt;&gt;"", 'ICS-217'!D87&amp;'ICS-217'!E87, "")</f>
        <v/>
      </c>
      <c r="H85" s="2" t="str">
        <f>IF(B85="", "", IF(AND('ICS-217'!H87="",'ICS-217'!K87&lt;&gt;""), "Tone", IF(AND('ICS-217'!H87&lt;&gt;"",'ICS-217'!K87&lt;&gt;""), "T Sql", "None" )))</f>
        <v/>
      </c>
      <c r="I85" s="2" t="str">
        <f>IF(B85&lt;&gt;"", IF('ICS-217'!K87&lt;&gt;"", 'ICS-217'!K87 &amp; " Hz", "88.5 Hz"), "")</f>
        <v/>
      </c>
      <c r="J85" s="2" t="str">
        <f>IF(B85&lt;&gt;"", IF('ICS-217'!H87&lt;&gt;"", 'ICS-217'!H87 &amp; " Hz", IF('ICS-217'!K87&lt;&gt;"", ('ICS-217'!K87 &amp; " Hz"), "88.5 Hz")), "")</f>
        <v/>
      </c>
      <c r="K85" s="2" t="str">
        <f t="shared" si="2"/>
        <v/>
      </c>
      <c r="L85" s="2" t="str">
        <f t="shared" si="3"/>
        <v/>
      </c>
      <c r="M85" s="2" t="str">
        <f t="shared" si="4"/>
        <v/>
      </c>
      <c r="O85" s="2" t="str">
        <f t="shared" si="5"/>
        <v/>
      </c>
    </row>
    <row r="86">
      <c r="A86" s="2" t="str">
        <f>IF(B86&lt;&gt;"", 'ICS-217'!A88, "")</f>
        <v/>
      </c>
      <c r="B86" s="113">
        <f>IF(AND('ICS-217'!F88&gt;'Radio Config'!$C$2, 'ICS-217'!F88&lt;'Radio Config'!$D$2, 'Radio Config'!$F$2="y"), 'ICS-217'!F88, IF(AND('ICS-217'!F88&gt;'Radio Config'!$C$3, 'ICS-217'!F88&lt;'Radio Config'!$D$3, 'Radio Config'!$F$3="y"), 'ICS-217'!F88, IF(AND('ICS-217'!F88&gt;'Radio Config'!$C$4, 'ICS-217'!F88&lt;'Radio Config'!$D$4, 'Radio Config'!$F$4="y"), 'ICS-217'!F88, IF(AND('ICS-217'!F88&gt;'Radio Config'!$C$5, 'ICS-217'!F88&lt;'Radio Config'!$D$5, 'Radio Config'!$F$5="y"), 'ICS-217'!F88, IF(AND('ICS-217'!F88&gt;'Radio Config'!$C$6, 'ICS-217'!F88&lt;'Radio Config'!$D$6, 'Radio Config'!$F$6="y"), 'ICS-217'!F88, IF(AND('ICS-217'!F88&gt;'Radio Config'!$C$7, 'ICS-217'!F88&lt;'Radio Config'!$D$7, 'Radio Config'!$F$7="y"), 'ICS-217'!F88, IF(AND('ICS-217'!F88&gt;'Radio Config'!$C$8, 'ICS-217'!F88&lt;'Radio Config'!$D$8, 'Radio Config'!$F$8="y"), 'ICS-217'!F88, "")))))))</f>
        <v>449.7375</v>
      </c>
      <c r="C86" s="114">
        <f>IF(B86&lt;&gt;"", 'ICS-217'!I88, "")</f>
        <v>444.7375</v>
      </c>
      <c r="D86" s="114">
        <f>IF('ICS-217'!L88&lt;&gt;"FM","", IF(AND('ICS-217'!F88&gt;'Radio Config'!$C$2, 'ICS-217'!F88&lt;'Radio Config'!$D$2, 'Radio Config'!$F$2="y"), ABS('ICS-217'!F88-'ICS-217'!I88), IF(AND('ICS-217'!F88&gt;'Radio Config'!$C$3, 'ICS-217'!F88&lt;'Radio Config'!$D$3, 'Radio Config'!$F$3="y"), ABS('ICS-217'!F88-'ICS-217'!I88), IF(AND('ICS-217'!F88&gt;'Radio Config'!$C$4, 'ICS-217'!F88&lt;'Radio Config'!$D$4, 'Radio Config'!$F$4="y"), ABS('ICS-217'!F88-'ICS-217'!I88), IF(AND('ICS-217'!F88&gt;'Radio Config'!$C$5, 'ICS-217'!F88&lt;'Radio Config'!$D$5, 'Radio Config'!$F$5="y"), ABS('ICS-217'!F88-'ICS-217'!I88), IF(AND('ICS-217'!F88&gt;'Radio Config'!$C$6, 'ICS-217'!F88&lt;'Radio Config'!$D$6, 'Radio Config'!$F$6="y"), ABS('ICS-217'!F88-'ICS-217'!I88), IF(AND('ICS-217'!F88&gt;'Radio Config'!$C$7, 'ICS-217'!F88&lt;'Radio Config'!$D$7, 'Radio Config'!$F$7="y"), ABS('ICS-217'!F88-'ICS-217'!I88), IF(AND('ICS-217'!F88&gt;'Radio Config'!$C$8, 'ICS-217'!F88&lt;'Radio Config'!$D$8, 'Radio Config'!$F$8="y"), ABS('ICS-217'!F88-'ICS-217'!I88), ""))))))))</f>
        <v>5</v>
      </c>
      <c r="E86" s="2" t="str">
        <f t="shared" si="1"/>
        <v>-DUP</v>
      </c>
      <c r="F86" s="2" t="str">
        <f>IF(B86&lt;&gt;"", 'ICS-217'!L88, "")</f>
        <v>FM</v>
      </c>
      <c r="G86" s="2" t="str">
        <f>IF(B86&lt;&gt;"", 'ICS-217'!D88&amp;'ICS-217'!E88, "")</f>
        <v>51A-7</v>
      </c>
      <c r="H86" s="2" t="str">
        <f>IF(B86="", "", IF(AND('ICS-217'!H88="",'ICS-217'!K88&lt;&gt;""), "Tone", IF(AND('ICS-217'!H88&lt;&gt;"",'ICS-217'!K88&lt;&gt;""), "T Sql", "None" )))</f>
        <v>Tone</v>
      </c>
      <c r="I86" s="2" t="str">
        <f>IF(B86&lt;&gt;"", IF('ICS-217'!K88&lt;&gt;"", 'ICS-217'!K88 &amp; " Hz", "88.5 Hz"), "")</f>
        <v>123 Hz</v>
      </c>
      <c r="J86" s="2" t="str">
        <f>IF(B86&lt;&gt;"", IF('ICS-217'!H88&lt;&gt;"", 'ICS-217'!H88 &amp; " Hz", IF('ICS-217'!K88&lt;&gt;"", ('ICS-217'!K88 &amp; " Hz"), "88.5 Hz")), "")</f>
        <v>123 Hz</v>
      </c>
      <c r="K86" s="2" t="str">
        <f t="shared" si="2"/>
        <v>23</v>
      </c>
      <c r="L86" s="2" t="str">
        <f t="shared" si="3"/>
        <v>Both N</v>
      </c>
      <c r="M86" s="2" t="str">
        <f t="shared" si="4"/>
        <v>Off</v>
      </c>
      <c r="O86" s="2" t="str">
        <f t="shared" si="5"/>
        <v>Filter 1</v>
      </c>
    </row>
    <row r="87">
      <c r="A87" s="2" t="str">
        <f>IF(B87&lt;&gt;"", 'ICS-217'!A89, "")</f>
        <v/>
      </c>
      <c r="B87" s="113" t="str">
        <f>IF(AND('ICS-217'!F89&gt;'Radio Config'!$C$2, 'ICS-217'!F89&lt;'Radio Config'!$D$2, 'Radio Config'!$F$2="y"), 'ICS-217'!F89, IF(AND('ICS-217'!F89&gt;'Radio Config'!$C$3, 'ICS-217'!F89&lt;'Radio Config'!$D$3, 'Radio Config'!$F$3="y"), 'ICS-217'!F89, IF(AND('ICS-217'!F89&gt;'Radio Config'!$C$4, 'ICS-217'!F89&lt;'Radio Config'!$D$4, 'Radio Config'!$F$4="y"), 'ICS-217'!F89, IF(AND('ICS-217'!F89&gt;'Radio Config'!$C$5, 'ICS-217'!F89&lt;'Radio Config'!$D$5, 'Radio Config'!$F$5="y"), 'ICS-217'!F89, IF(AND('ICS-217'!F89&gt;'Radio Config'!$C$6, 'ICS-217'!F89&lt;'Radio Config'!$D$6, 'Radio Config'!$F$6="y"), 'ICS-217'!F89, IF(AND('ICS-217'!F89&gt;'Radio Config'!$C$7, 'ICS-217'!F89&lt;'Radio Config'!$D$7, 'Radio Config'!$F$7="y"), 'ICS-217'!F89, IF(AND('ICS-217'!F89&gt;'Radio Config'!$C$8, 'ICS-217'!F89&lt;'Radio Config'!$D$8, 'Radio Config'!$F$8="y"), 'ICS-217'!F89, "")))))))</f>
        <v/>
      </c>
      <c r="C87" s="114" t="str">
        <f>IF(B87&lt;&gt;"", 'ICS-217'!I89, "")</f>
        <v/>
      </c>
      <c r="D87" s="114" t="str">
        <f>IF('ICS-217'!L89&lt;&gt;"FM","", IF(AND('ICS-217'!F89&gt;'Radio Config'!$C$2, 'ICS-217'!F89&lt;'Radio Config'!$D$2, 'Radio Config'!$F$2="y"), ABS('ICS-217'!F89-'ICS-217'!I89), IF(AND('ICS-217'!F89&gt;'Radio Config'!$C$3, 'ICS-217'!F89&lt;'Radio Config'!$D$3, 'Radio Config'!$F$3="y"), ABS('ICS-217'!F89-'ICS-217'!I89), IF(AND('ICS-217'!F89&gt;'Radio Config'!$C$4, 'ICS-217'!F89&lt;'Radio Config'!$D$4, 'Radio Config'!$F$4="y"), ABS('ICS-217'!F89-'ICS-217'!I89), IF(AND('ICS-217'!F89&gt;'Radio Config'!$C$5, 'ICS-217'!F89&lt;'Radio Config'!$D$5, 'Radio Config'!$F$5="y"), ABS('ICS-217'!F89-'ICS-217'!I89), IF(AND('ICS-217'!F89&gt;'Radio Config'!$C$6, 'ICS-217'!F89&lt;'Radio Config'!$D$6, 'Radio Config'!$F$6="y"), ABS('ICS-217'!F89-'ICS-217'!I89), IF(AND('ICS-217'!F89&gt;'Radio Config'!$C$7, 'ICS-217'!F89&lt;'Radio Config'!$D$7, 'Radio Config'!$F$7="y"), ABS('ICS-217'!F89-'ICS-217'!I89), IF(AND('ICS-217'!F89&gt;'Radio Config'!$C$8, 'ICS-217'!F89&lt;'Radio Config'!$D$8, 'Radio Config'!$F$8="y"), ABS('ICS-217'!F89-'ICS-217'!I89), ""))))))))</f>
        <v/>
      </c>
      <c r="E87" s="2" t="str">
        <f t="shared" si="1"/>
        <v/>
      </c>
      <c r="F87" s="2" t="str">
        <f>IF(B87&lt;&gt;"", 'ICS-217'!L89, "")</f>
        <v/>
      </c>
      <c r="G87" s="2" t="str">
        <f>IF(B87&lt;&gt;"", 'ICS-217'!D89&amp;'ICS-217'!E89, "")</f>
        <v/>
      </c>
      <c r="H87" s="2" t="str">
        <f>IF(B87="", "", IF(AND('ICS-217'!H89="",'ICS-217'!K89&lt;&gt;""), "Tone", IF(AND('ICS-217'!H89&lt;&gt;"",'ICS-217'!K89&lt;&gt;""), "T Sql", "None" )))</f>
        <v/>
      </c>
      <c r="I87" s="2" t="str">
        <f>IF(B87&lt;&gt;"", IF('ICS-217'!K89&lt;&gt;"", 'ICS-217'!K89 &amp; " Hz", "88.5 Hz"), "")</f>
        <v/>
      </c>
      <c r="J87" s="2" t="str">
        <f>IF(B87&lt;&gt;"", IF('ICS-217'!H89&lt;&gt;"", 'ICS-217'!H89 &amp; " Hz", IF('ICS-217'!K89&lt;&gt;"", ('ICS-217'!K89 &amp; " Hz"), "88.5 Hz")), "")</f>
        <v/>
      </c>
      <c r="K87" s="2" t="str">
        <f t="shared" si="2"/>
        <v/>
      </c>
      <c r="L87" s="2" t="str">
        <f t="shared" si="3"/>
        <v/>
      </c>
      <c r="M87" s="2" t="str">
        <f t="shared" si="4"/>
        <v/>
      </c>
      <c r="O87" s="2" t="str">
        <f t="shared" si="5"/>
        <v/>
      </c>
    </row>
    <row r="88">
      <c r="A88" s="2" t="str">
        <f>IF(B88&lt;&gt;"", 'ICS-217'!A90, "")</f>
        <v/>
      </c>
      <c r="B88" s="113" t="str">
        <f>IF(AND('ICS-217'!F90&gt;'Radio Config'!$C$2, 'ICS-217'!F90&lt;'Radio Config'!$D$2, 'Radio Config'!$F$2="y"), 'ICS-217'!F90, IF(AND('ICS-217'!F90&gt;'Radio Config'!$C$3, 'ICS-217'!F90&lt;'Radio Config'!$D$3, 'Radio Config'!$F$3="y"), 'ICS-217'!F90, IF(AND('ICS-217'!F90&gt;'Radio Config'!$C$4, 'ICS-217'!F90&lt;'Radio Config'!$D$4, 'Radio Config'!$F$4="y"), 'ICS-217'!F90, IF(AND('ICS-217'!F90&gt;'Radio Config'!$C$5, 'ICS-217'!F90&lt;'Radio Config'!$D$5, 'Radio Config'!$F$5="y"), 'ICS-217'!F90, IF(AND('ICS-217'!F90&gt;'Radio Config'!$C$6, 'ICS-217'!F90&lt;'Radio Config'!$D$6, 'Radio Config'!$F$6="y"), 'ICS-217'!F90, IF(AND('ICS-217'!F90&gt;'Radio Config'!$C$7, 'ICS-217'!F90&lt;'Radio Config'!$D$7, 'Radio Config'!$F$7="y"), 'ICS-217'!F90, IF(AND('ICS-217'!F90&gt;'Radio Config'!$C$8, 'ICS-217'!F90&lt;'Radio Config'!$D$8, 'Radio Config'!$F$8="y"), 'ICS-217'!F90, "")))))))</f>
        <v/>
      </c>
      <c r="C88" s="114" t="str">
        <f>IF(B88&lt;&gt;"", 'ICS-217'!I90, "")</f>
        <v/>
      </c>
      <c r="D88" s="114" t="str">
        <f>IF('ICS-217'!L90&lt;&gt;"FM","", IF(AND('ICS-217'!F90&gt;'Radio Config'!$C$2, 'ICS-217'!F90&lt;'Radio Config'!$D$2, 'Radio Config'!$F$2="y"), ABS('ICS-217'!F90-'ICS-217'!I90), IF(AND('ICS-217'!F90&gt;'Radio Config'!$C$3, 'ICS-217'!F90&lt;'Radio Config'!$D$3, 'Radio Config'!$F$3="y"), ABS('ICS-217'!F90-'ICS-217'!I90), IF(AND('ICS-217'!F90&gt;'Radio Config'!$C$4, 'ICS-217'!F90&lt;'Radio Config'!$D$4, 'Radio Config'!$F$4="y"), ABS('ICS-217'!F90-'ICS-217'!I90), IF(AND('ICS-217'!F90&gt;'Radio Config'!$C$5, 'ICS-217'!F90&lt;'Radio Config'!$D$5, 'Radio Config'!$F$5="y"), ABS('ICS-217'!F90-'ICS-217'!I90), IF(AND('ICS-217'!F90&gt;'Radio Config'!$C$6, 'ICS-217'!F90&lt;'Radio Config'!$D$6, 'Radio Config'!$F$6="y"), ABS('ICS-217'!F90-'ICS-217'!I90), IF(AND('ICS-217'!F90&gt;'Radio Config'!$C$7, 'ICS-217'!F90&lt;'Radio Config'!$D$7, 'Radio Config'!$F$7="y"), ABS('ICS-217'!F90-'ICS-217'!I90), IF(AND('ICS-217'!F90&gt;'Radio Config'!$C$8, 'ICS-217'!F90&lt;'Radio Config'!$D$8, 'Radio Config'!$F$8="y"), ABS('ICS-217'!F90-'ICS-217'!I90), ""))))))))</f>
        <v/>
      </c>
      <c r="E88" s="2" t="str">
        <f t="shared" si="1"/>
        <v/>
      </c>
      <c r="F88" s="2" t="str">
        <f>IF(B88&lt;&gt;"", 'ICS-217'!L90, "")</f>
        <v/>
      </c>
      <c r="G88" s="2" t="str">
        <f>IF(B88&lt;&gt;"", 'ICS-217'!D90&amp;'ICS-217'!E90, "")</f>
        <v/>
      </c>
      <c r="H88" s="2" t="str">
        <f>IF(B88="", "", IF(AND('ICS-217'!H90="",'ICS-217'!K90&lt;&gt;""), "Tone", IF(AND('ICS-217'!H90&lt;&gt;"",'ICS-217'!K90&lt;&gt;""), "T Sql", "None" )))</f>
        <v/>
      </c>
      <c r="I88" s="2" t="str">
        <f>IF(B88&lt;&gt;"", IF('ICS-217'!K90&lt;&gt;"", 'ICS-217'!K90 &amp; " Hz", "88.5 Hz"), "")</f>
        <v/>
      </c>
      <c r="J88" s="2" t="str">
        <f>IF(B88&lt;&gt;"", IF('ICS-217'!H90&lt;&gt;"", 'ICS-217'!H90 &amp; " Hz", IF('ICS-217'!K90&lt;&gt;"", ('ICS-217'!K90 &amp; " Hz"), "88.5 Hz")), "")</f>
        <v/>
      </c>
      <c r="K88" s="2" t="str">
        <f t="shared" si="2"/>
        <v/>
      </c>
      <c r="L88" s="2" t="str">
        <f t="shared" si="3"/>
        <v/>
      </c>
      <c r="M88" s="2" t="str">
        <f t="shared" si="4"/>
        <v/>
      </c>
      <c r="O88" s="2" t="str">
        <f t="shared" si="5"/>
        <v/>
      </c>
    </row>
    <row r="89">
      <c r="A89" s="2" t="str">
        <f>IF(B89&lt;&gt;"", 'ICS-217'!A91, "")</f>
        <v/>
      </c>
      <c r="B89" s="113" t="str">
        <f>IF(AND('ICS-217'!F91&gt;'Radio Config'!$C$2, 'ICS-217'!F91&lt;'Radio Config'!$D$2, 'Radio Config'!$F$2="y"), 'ICS-217'!F91, IF(AND('ICS-217'!F91&gt;'Radio Config'!$C$3, 'ICS-217'!F91&lt;'Radio Config'!$D$3, 'Radio Config'!$F$3="y"), 'ICS-217'!F91, IF(AND('ICS-217'!F91&gt;'Radio Config'!$C$4, 'ICS-217'!F91&lt;'Radio Config'!$D$4, 'Radio Config'!$F$4="y"), 'ICS-217'!F91, IF(AND('ICS-217'!F91&gt;'Radio Config'!$C$5, 'ICS-217'!F91&lt;'Radio Config'!$D$5, 'Radio Config'!$F$5="y"), 'ICS-217'!F91, IF(AND('ICS-217'!F91&gt;'Radio Config'!$C$6, 'ICS-217'!F91&lt;'Radio Config'!$D$6, 'Radio Config'!$F$6="y"), 'ICS-217'!F91, IF(AND('ICS-217'!F91&gt;'Radio Config'!$C$7, 'ICS-217'!F91&lt;'Radio Config'!$D$7, 'Radio Config'!$F$7="y"), 'ICS-217'!F91, IF(AND('ICS-217'!F91&gt;'Radio Config'!$C$8, 'ICS-217'!F91&lt;'Radio Config'!$D$8, 'Radio Config'!$F$8="y"), 'ICS-217'!F91, "")))))))</f>
        <v/>
      </c>
      <c r="C89" s="114" t="str">
        <f>IF(B89&lt;&gt;"", 'ICS-217'!I91, "")</f>
        <v/>
      </c>
      <c r="D89" s="114" t="str">
        <f>IF('ICS-217'!L91&lt;&gt;"FM","", IF(AND('ICS-217'!F91&gt;'Radio Config'!$C$2, 'ICS-217'!F91&lt;'Radio Config'!$D$2, 'Radio Config'!$F$2="y"), ABS('ICS-217'!F91-'ICS-217'!I91), IF(AND('ICS-217'!F91&gt;'Radio Config'!$C$3, 'ICS-217'!F91&lt;'Radio Config'!$D$3, 'Radio Config'!$F$3="y"), ABS('ICS-217'!F91-'ICS-217'!I91), IF(AND('ICS-217'!F91&gt;'Radio Config'!$C$4, 'ICS-217'!F91&lt;'Radio Config'!$D$4, 'Radio Config'!$F$4="y"), ABS('ICS-217'!F91-'ICS-217'!I91), IF(AND('ICS-217'!F91&gt;'Radio Config'!$C$5, 'ICS-217'!F91&lt;'Radio Config'!$D$5, 'Radio Config'!$F$5="y"), ABS('ICS-217'!F91-'ICS-217'!I91), IF(AND('ICS-217'!F91&gt;'Radio Config'!$C$6, 'ICS-217'!F91&lt;'Radio Config'!$D$6, 'Radio Config'!$F$6="y"), ABS('ICS-217'!F91-'ICS-217'!I91), IF(AND('ICS-217'!F91&gt;'Radio Config'!$C$7, 'ICS-217'!F91&lt;'Radio Config'!$D$7, 'Radio Config'!$F$7="y"), ABS('ICS-217'!F91-'ICS-217'!I91), IF(AND('ICS-217'!F91&gt;'Radio Config'!$C$8, 'ICS-217'!F91&lt;'Radio Config'!$D$8, 'Radio Config'!$F$8="y"), ABS('ICS-217'!F91-'ICS-217'!I91), ""))))))))</f>
        <v/>
      </c>
      <c r="E89" s="2" t="str">
        <f t="shared" si="1"/>
        <v/>
      </c>
      <c r="F89" s="2" t="str">
        <f>IF(B89&lt;&gt;"", 'ICS-217'!L91, "")</f>
        <v/>
      </c>
      <c r="G89" s="2" t="str">
        <f>IF(B89&lt;&gt;"", 'ICS-217'!D91&amp;'ICS-217'!E91, "")</f>
        <v/>
      </c>
      <c r="H89" s="2" t="str">
        <f>IF(B89="", "", IF(AND('ICS-217'!H91="",'ICS-217'!K91&lt;&gt;""), "Tone", IF(AND('ICS-217'!H91&lt;&gt;"",'ICS-217'!K91&lt;&gt;""), "T Sql", "None" )))</f>
        <v/>
      </c>
      <c r="I89" s="2" t="str">
        <f>IF(B89&lt;&gt;"", IF('ICS-217'!K91&lt;&gt;"", 'ICS-217'!K91 &amp; " Hz", "88.5 Hz"), "")</f>
        <v/>
      </c>
      <c r="J89" s="2" t="str">
        <f>IF(B89&lt;&gt;"", IF('ICS-217'!H91&lt;&gt;"", 'ICS-217'!H91 &amp; " Hz", IF('ICS-217'!K91&lt;&gt;"", ('ICS-217'!K91 &amp; " Hz"), "88.5 Hz")), "")</f>
        <v/>
      </c>
      <c r="K89" s="2" t="str">
        <f t="shared" si="2"/>
        <v/>
      </c>
      <c r="L89" s="2" t="str">
        <f t="shared" si="3"/>
        <v/>
      </c>
      <c r="M89" s="2" t="str">
        <f t="shared" si="4"/>
        <v/>
      </c>
      <c r="O89" s="2" t="str">
        <f t="shared" si="5"/>
        <v/>
      </c>
    </row>
    <row r="90">
      <c r="A90" s="2" t="str">
        <f>IF(B90&lt;&gt;"", 'ICS-217'!A92, "")</f>
        <v/>
      </c>
      <c r="B90" s="113" t="str">
        <f>IF(AND('ICS-217'!F92&gt;'Radio Config'!$C$2, 'ICS-217'!F92&lt;'Radio Config'!$D$2, 'Radio Config'!$F$2="y"), 'ICS-217'!F92, IF(AND('ICS-217'!F92&gt;'Radio Config'!$C$3, 'ICS-217'!F92&lt;'Radio Config'!$D$3, 'Radio Config'!$F$3="y"), 'ICS-217'!F92, IF(AND('ICS-217'!F92&gt;'Radio Config'!$C$4, 'ICS-217'!F92&lt;'Radio Config'!$D$4, 'Radio Config'!$F$4="y"), 'ICS-217'!F92, IF(AND('ICS-217'!F92&gt;'Radio Config'!$C$5, 'ICS-217'!F92&lt;'Radio Config'!$D$5, 'Radio Config'!$F$5="y"), 'ICS-217'!F92, IF(AND('ICS-217'!F92&gt;'Radio Config'!$C$6, 'ICS-217'!F92&lt;'Radio Config'!$D$6, 'Radio Config'!$F$6="y"), 'ICS-217'!F92, IF(AND('ICS-217'!F92&gt;'Radio Config'!$C$7, 'ICS-217'!F92&lt;'Radio Config'!$D$7, 'Radio Config'!$F$7="y"), 'ICS-217'!F92, IF(AND('ICS-217'!F92&gt;'Radio Config'!$C$8, 'ICS-217'!F92&lt;'Radio Config'!$D$8, 'Radio Config'!$F$8="y"), 'ICS-217'!F92, "")))))))</f>
        <v/>
      </c>
      <c r="C90" s="114" t="str">
        <f>IF(B90&lt;&gt;"", 'ICS-217'!I92, "")</f>
        <v/>
      </c>
      <c r="D90" s="114" t="str">
        <f>IF('ICS-217'!L92&lt;&gt;"FM","", IF(AND('ICS-217'!F92&gt;'Radio Config'!$C$2, 'ICS-217'!F92&lt;'Radio Config'!$D$2, 'Radio Config'!$F$2="y"), ABS('ICS-217'!F92-'ICS-217'!I92), IF(AND('ICS-217'!F92&gt;'Radio Config'!$C$3, 'ICS-217'!F92&lt;'Radio Config'!$D$3, 'Radio Config'!$F$3="y"), ABS('ICS-217'!F92-'ICS-217'!I92), IF(AND('ICS-217'!F92&gt;'Radio Config'!$C$4, 'ICS-217'!F92&lt;'Radio Config'!$D$4, 'Radio Config'!$F$4="y"), ABS('ICS-217'!F92-'ICS-217'!I92), IF(AND('ICS-217'!F92&gt;'Radio Config'!$C$5, 'ICS-217'!F92&lt;'Radio Config'!$D$5, 'Radio Config'!$F$5="y"), ABS('ICS-217'!F92-'ICS-217'!I92), IF(AND('ICS-217'!F92&gt;'Radio Config'!$C$6, 'ICS-217'!F92&lt;'Radio Config'!$D$6, 'Radio Config'!$F$6="y"), ABS('ICS-217'!F92-'ICS-217'!I92), IF(AND('ICS-217'!F92&gt;'Radio Config'!$C$7, 'ICS-217'!F92&lt;'Radio Config'!$D$7, 'Radio Config'!$F$7="y"), ABS('ICS-217'!F92-'ICS-217'!I92), IF(AND('ICS-217'!F92&gt;'Radio Config'!$C$8, 'ICS-217'!F92&lt;'Radio Config'!$D$8, 'Radio Config'!$F$8="y"), ABS('ICS-217'!F92-'ICS-217'!I92), ""))))))))</f>
        <v/>
      </c>
      <c r="E90" s="2" t="str">
        <f t="shared" si="1"/>
        <v/>
      </c>
      <c r="F90" s="2" t="str">
        <f>IF(B90&lt;&gt;"", 'ICS-217'!L92, "")</f>
        <v/>
      </c>
      <c r="G90" s="2" t="str">
        <f>IF(B90&lt;&gt;"", 'ICS-217'!D92&amp;'ICS-217'!E92, "")</f>
        <v/>
      </c>
      <c r="H90" s="2" t="str">
        <f>IF(B90="", "", IF(AND('ICS-217'!H92="",'ICS-217'!K92&lt;&gt;""), "Tone", IF(AND('ICS-217'!H92&lt;&gt;"",'ICS-217'!K92&lt;&gt;""), "T Sql", "None" )))</f>
        <v/>
      </c>
      <c r="I90" s="2" t="str">
        <f>IF(B90&lt;&gt;"", IF('ICS-217'!K92&lt;&gt;"", 'ICS-217'!K92 &amp; " Hz", "88.5 Hz"), "")</f>
        <v/>
      </c>
      <c r="J90" s="2" t="str">
        <f>IF(B90&lt;&gt;"", IF('ICS-217'!H92&lt;&gt;"", 'ICS-217'!H92 &amp; " Hz", IF('ICS-217'!K92&lt;&gt;"", ('ICS-217'!K92 &amp; " Hz"), "88.5 Hz")), "")</f>
        <v/>
      </c>
      <c r="K90" s="2" t="str">
        <f t="shared" si="2"/>
        <v/>
      </c>
      <c r="L90" s="2" t="str">
        <f t="shared" si="3"/>
        <v/>
      </c>
      <c r="M90" s="2" t="str">
        <f t="shared" si="4"/>
        <v/>
      </c>
      <c r="O90" s="2" t="str">
        <f t="shared" si="5"/>
        <v/>
      </c>
    </row>
    <row r="91">
      <c r="A91" s="2" t="str">
        <f>IF(B91&lt;&gt;"", 'ICS-217'!A93, "")</f>
        <v/>
      </c>
      <c r="B91" s="113" t="str">
        <f>IF(AND('ICS-217'!F93&gt;'Radio Config'!$C$2, 'ICS-217'!F93&lt;'Radio Config'!$D$2, 'Radio Config'!$F$2="y"), 'ICS-217'!F93, IF(AND('ICS-217'!F93&gt;'Radio Config'!$C$3, 'ICS-217'!F93&lt;'Radio Config'!$D$3, 'Radio Config'!$F$3="y"), 'ICS-217'!F93, IF(AND('ICS-217'!F93&gt;'Radio Config'!$C$4, 'ICS-217'!F93&lt;'Radio Config'!$D$4, 'Radio Config'!$F$4="y"), 'ICS-217'!F93, IF(AND('ICS-217'!F93&gt;'Radio Config'!$C$5, 'ICS-217'!F93&lt;'Radio Config'!$D$5, 'Radio Config'!$F$5="y"), 'ICS-217'!F93, IF(AND('ICS-217'!F93&gt;'Radio Config'!$C$6, 'ICS-217'!F93&lt;'Radio Config'!$D$6, 'Radio Config'!$F$6="y"), 'ICS-217'!F93, IF(AND('ICS-217'!F93&gt;'Radio Config'!$C$7, 'ICS-217'!F93&lt;'Radio Config'!$D$7, 'Radio Config'!$F$7="y"), 'ICS-217'!F93, IF(AND('ICS-217'!F93&gt;'Radio Config'!$C$8, 'ICS-217'!F93&lt;'Radio Config'!$D$8, 'Radio Config'!$F$8="y"), 'ICS-217'!F93, "")))))))</f>
        <v/>
      </c>
      <c r="C91" s="114" t="str">
        <f>IF(B91&lt;&gt;"", 'ICS-217'!I93, "")</f>
        <v/>
      </c>
      <c r="D91" s="114" t="str">
        <f>IF('ICS-217'!L93&lt;&gt;"FM","", IF(AND('ICS-217'!F93&gt;'Radio Config'!$C$2, 'ICS-217'!F93&lt;'Radio Config'!$D$2, 'Radio Config'!$F$2="y"), ABS('ICS-217'!F93-'ICS-217'!I93), IF(AND('ICS-217'!F93&gt;'Radio Config'!$C$3, 'ICS-217'!F93&lt;'Radio Config'!$D$3, 'Radio Config'!$F$3="y"), ABS('ICS-217'!F93-'ICS-217'!I93), IF(AND('ICS-217'!F93&gt;'Radio Config'!$C$4, 'ICS-217'!F93&lt;'Radio Config'!$D$4, 'Radio Config'!$F$4="y"), ABS('ICS-217'!F93-'ICS-217'!I93), IF(AND('ICS-217'!F93&gt;'Radio Config'!$C$5, 'ICS-217'!F93&lt;'Radio Config'!$D$5, 'Radio Config'!$F$5="y"), ABS('ICS-217'!F93-'ICS-217'!I93), IF(AND('ICS-217'!F93&gt;'Radio Config'!$C$6, 'ICS-217'!F93&lt;'Radio Config'!$D$6, 'Radio Config'!$F$6="y"), ABS('ICS-217'!F93-'ICS-217'!I93), IF(AND('ICS-217'!F93&gt;'Radio Config'!$C$7, 'ICS-217'!F93&lt;'Radio Config'!$D$7, 'Radio Config'!$F$7="y"), ABS('ICS-217'!F93-'ICS-217'!I93), IF(AND('ICS-217'!F93&gt;'Radio Config'!$C$8, 'ICS-217'!F93&lt;'Radio Config'!$D$8, 'Radio Config'!$F$8="y"), ABS('ICS-217'!F93-'ICS-217'!I93), ""))))))))</f>
        <v/>
      </c>
      <c r="E91" s="2" t="str">
        <f t="shared" si="1"/>
        <v/>
      </c>
      <c r="F91" s="2" t="str">
        <f>IF(B91&lt;&gt;"", 'ICS-217'!L93, "")</f>
        <v/>
      </c>
      <c r="G91" s="2" t="str">
        <f>IF(B91&lt;&gt;"", 'ICS-217'!D93&amp;'ICS-217'!E93, "")</f>
        <v/>
      </c>
      <c r="H91" s="2" t="str">
        <f>IF(B91="", "", IF(AND('ICS-217'!H93="",'ICS-217'!K93&lt;&gt;""), "Tone", IF(AND('ICS-217'!H93&lt;&gt;"",'ICS-217'!K93&lt;&gt;""), "T Sql", "None" )))</f>
        <v/>
      </c>
      <c r="I91" s="2" t="str">
        <f>IF(B91&lt;&gt;"", IF('ICS-217'!K93&lt;&gt;"", 'ICS-217'!K93 &amp; " Hz", "88.5 Hz"), "")</f>
        <v/>
      </c>
      <c r="J91" s="2" t="str">
        <f>IF(B91&lt;&gt;"", IF('ICS-217'!H93&lt;&gt;"", 'ICS-217'!H93 &amp; " Hz", IF('ICS-217'!K93&lt;&gt;"", ('ICS-217'!K93 &amp; " Hz"), "88.5 Hz")), "")</f>
        <v/>
      </c>
      <c r="K91" s="2" t="str">
        <f t="shared" si="2"/>
        <v/>
      </c>
      <c r="L91" s="2" t="str">
        <f t="shared" si="3"/>
        <v/>
      </c>
      <c r="M91" s="2" t="str">
        <f t="shared" si="4"/>
        <v/>
      </c>
      <c r="O91" s="2" t="str">
        <f t="shared" si="5"/>
        <v/>
      </c>
    </row>
    <row r="92">
      <c r="A92" s="2" t="str">
        <f>IF(B92&lt;&gt;"", 'ICS-217'!A94, "")</f>
        <v/>
      </c>
      <c r="B92" s="113" t="str">
        <f>IF(AND('ICS-217'!F94&gt;'Radio Config'!$C$2, 'ICS-217'!F94&lt;'Radio Config'!$D$2, 'Radio Config'!$F$2="y"), 'ICS-217'!F94, IF(AND('ICS-217'!F94&gt;'Radio Config'!$C$3, 'ICS-217'!F94&lt;'Radio Config'!$D$3, 'Radio Config'!$F$3="y"), 'ICS-217'!F94, IF(AND('ICS-217'!F94&gt;'Radio Config'!$C$4, 'ICS-217'!F94&lt;'Radio Config'!$D$4, 'Radio Config'!$F$4="y"), 'ICS-217'!F94, IF(AND('ICS-217'!F94&gt;'Radio Config'!$C$5, 'ICS-217'!F94&lt;'Radio Config'!$D$5, 'Radio Config'!$F$5="y"), 'ICS-217'!F94, IF(AND('ICS-217'!F94&gt;'Radio Config'!$C$6, 'ICS-217'!F94&lt;'Radio Config'!$D$6, 'Radio Config'!$F$6="y"), 'ICS-217'!F94, IF(AND('ICS-217'!F94&gt;'Radio Config'!$C$7, 'ICS-217'!F94&lt;'Radio Config'!$D$7, 'Radio Config'!$F$7="y"), 'ICS-217'!F94, IF(AND('ICS-217'!F94&gt;'Radio Config'!$C$8, 'ICS-217'!F94&lt;'Radio Config'!$D$8, 'Radio Config'!$F$8="y"), 'ICS-217'!F94, "")))))))</f>
        <v/>
      </c>
      <c r="C92" s="114" t="str">
        <f>IF(B92&lt;&gt;"", 'ICS-217'!I94, "")</f>
        <v/>
      </c>
      <c r="D92" s="114" t="str">
        <f>IF('ICS-217'!L94&lt;&gt;"FM","", IF(AND('ICS-217'!F94&gt;'Radio Config'!$C$2, 'ICS-217'!F94&lt;'Radio Config'!$D$2, 'Radio Config'!$F$2="y"), ABS('ICS-217'!F94-'ICS-217'!I94), IF(AND('ICS-217'!F94&gt;'Radio Config'!$C$3, 'ICS-217'!F94&lt;'Radio Config'!$D$3, 'Radio Config'!$F$3="y"), ABS('ICS-217'!F94-'ICS-217'!I94), IF(AND('ICS-217'!F94&gt;'Radio Config'!$C$4, 'ICS-217'!F94&lt;'Radio Config'!$D$4, 'Radio Config'!$F$4="y"), ABS('ICS-217'!F94-'ICS-217'!I94), IF(AND('ICS-217'!F94&gt;'Radio Config'!$C$5, 'ICS-217'!F94&lt;'Radio Config'!$D$5, 'Radio Config'!$F$5="y"), ABS('ICS-217'!F94-'ICS-217'!I94), IF(AND('ICS-217'!F94&gt;'Radio Config'!$C$6, 'ICS-217'!F94&lt;'Radio Config'!$D$6, 'Radio Config'!$F$6="y"), ABS('ICS-217'!F94-'ICS-217'!I94), IF(AND('ICS-217'!F94&gt;'Radio Config'!$C$7, 'ICS-217'!F94&lt;'Radio Config'!$D$7, 'Radio Config'!$F$7="y"), ABS('ICS-217'!F94-'ICS-217'!I94), IF(AND('ICS-217'!F94&gt;'Radio Config'!$C$8, 'ICS-217'!F94&lt;'Radio Config'!$D$8, 'Radio Config'!$F$8="y"), ABS('ICS-217'!F94-'ICS-217'!I94), ""))))))))</f>
        <v/>
      </c>
      <c r="E92" s="2" t="str">
        <f t="shared" si="1"/>
        <v/>
      </c>
      <c r="F92" s="2" t="str">
        <f>IF(B92&lt;&gt;"", 'ICS-217'!L94, "")</f>
        <v/>
      </c>
      <c r="G92" s="2" t="str">
        <f>IF(B92&lt;&gt;"", 'ICS-217'!D94&amp;'ICS-217'!E94, "")</f>
        <v/>
      </c>
      <c r="H92" s="2" t="str">
        <f>IF(B92="", "", IF(AND('ICS-217'!H94="",'ICS-217'!K94&lt;&gt;""), "Tone", IF(AND('ICS-217'!H94&lt;&gt;"",'ICS-217'!K94&lt;&gt;""), "T Sql", "None" )))</f>
        <v/>
      </c>
      <c r="I92" s="2" t="str">
        <f>IF(B92&lt;&gt;"", IF('ICS-217'!K94&lt;&gt;"", 'ICS-217'!K94 &amp; " Hz", "88.5 Hz"), "")</f>
        <v/>
      </c>
      <c r="J92" s="2" t="str">
        <f>IF(B92&lt;&gt;"", IF('ICS-217'!H94&lt;&gt;"", 'ICS-217'!H94 &amp; " Hz", IF('ICS-217'!K94&lt;&gt;"", ('ICS-217'!K94 &amp; " Hz"), "88.5 Hz")), "")</f>
        <v/>
      </c>
      <c r="K92" s="2" t="str">
        <f t="shared" si="2"/>
        <v/>
      </c>
      <c r="L92" s="2" t="str">
        <f t="shared" si="3"/>
        <v/>
      </c>
      <c r="M92" s="2" t="str">
        <f t="shared" si="4"/>
        <v/>
      </c>
      <c r="O92" s="2" t="str">
        <f t="shared" si="5"/>
        <v/>
      </c>
    </row>
    <row r="93">
      <c r="A93" s="2" t="str">
        <f>IF(B93&lt;&gt;"", 'ICS-217'!A95, "")</f>
        <v/>
      </c>
      <c r="B93" s="113">
        <f>IF(AND('ICS-217'!F95&gt;'Radio Config'!$C$2, 'ICS-217'!F95&lt;'Radio Config'!$D$2, 'Radio Config'!$F$2="y"), 'ICS-217'!F95, IF(AND('ICS-217'!F95&gt;'Radio Config'!$C$3, 'ICS-217'!F95&lt;'Radio Config'!$D$3, 'Radio Config'!$F$3="y"), 'ICS-217'!F95, IF(AND('ICS-217'!F95&gt;'Radio Config'!$C$4, 'ICS-217'!F95&lt;'Radio Config'!$D$4, 'Radio Config'!$F$4="y"), 'ICS-217'!F95, IF(AND('ICS-217'!F95&gt;'Radio Config'!$C$5, 'ICS-217'!F95&lt;'Radio Config'!$D$5, 'Radio Config'!$F$5="y"), 'ICS-217'!F95, IF(AND('ICS-217'!F95&gt;'Radio Config'!$C$6, 'ICS-217'!F95&lt;'Radio Config'!$D$6, 'Radio Config'!$F$6="y"), 'ICS-217'!F95, IF(AND('ICS-217'!F95&gt;'Radio Config'!$C$7, 'ICS-217'!F95&lt;'Radio Config'!$D$7, 'Radio Config'!$F$7="y"), 'ICS-217'!F95, IF(AND('ICS-217'!F95&gt;'Radio Config'!$C$8, 'ICS-217'!F95&lt;'Radio Config'!$D$8, 'Radio Config'!$F$8="y"), 'ICS-217'!F95, "")))))))</f>
        <v>444.925</v>
      </c>
      <c r="C93" s="114">
        <f>IF(B93&lt;&gt;"", 'ICS-217'!I95, "")</f>
        <v>449.925</v>
      </c>
      <c r="D93" s="114">
        <f>IF('ICS-217'!L95&lt;&gt;"FM","", IF(AND('ICS-217'!F95&gt;'Radio Config'!$C$2, 'ICS-217'!F95&lt;'Radio Config'!$D$2, 'Radio Config'!$F$2="y"), ABS('ICS-217'!F95-'ICS-217'!I95), IF(AND('ICS-217'!F95&gt;'Radio Config'!$C$3, 'ICS-217'!F95&lt;'Radio Config'!$D$3, 'Radio Config'!$F$3="y"), ABS('ICS-217'!F95-'ICS-217'!I95), IF(AND('ICS-217'!F95&gt;'Radio Config'!$C$4, 'ICS-217'!F95&lt;'Radio Config'!$D$4, 'Radio Config'!$F$4="y"), ABS('ICS-217'!F95-'ICS-217'!I95), IF(AND('ICS-217'!F95&gt;'Radio Config'!$C$5, 'ICS-217'!F95&lt;'Radio Config'!$D$5, 'Radio Config'!$F$5="y"), ABS('ICS-217'!F95-'ICS-217'!I95), IF(AND('ICS-217'!F95&gt;'Radio Config'!$C$6, 'ICS-217'!F95&lt;'Radio Config'!$D$6, 'Radio Config'!$F$6="y"), ABS('ICS-217'!F95-'ICS-217'!I95), IF(AND('ICS-217'!F95&gt;'Radio Config'!$C$7, 'ICS-217'!F95&lt;'Radio Config'!$D$7, 'Radio Config'!$F$7="y"), ABS('ICS-217'!F95-'ICS-217'!I95), IF(AND('ICS-217'!F95&gt;'Radio Config'!$C$8, 'ICS-217'!F95&lt;'Radio Config'!$D$8, 'Radio Config'!$F$8="y"), ABS('ICS-217'!F95-'ICS-217'!I95), ""))))))))</f>
        <v>5</v>
      </c>
      <c r="E93" s="2" t="str">
        <f t="shared" si="1"/>
        <v>+DUP</v>
      </c>
      <c r="F93" s="2" t="str">
        <f>IF(B93&lt;&gt;"", 'ICS-217'!L95, "")</f>
        <v>FM</v>
      </c>
      <c r="G93" s="2" t="str">
        <f>IF(B93&lt;&gt;"", 'ICS-217'!D95&amp;'ICS-217'!E95, "")</f>
        <v>52D-7</v>
      </c>
      <c r="H93" s="2" t="str">
        <f>IF(B93="", "", IF(AND('ICS-217'!H95="",'ICS-217'!K95&lt;&gt;""), "Tone", IF(AND('ICS-217'!H95&lt;&gt;"",'ICS-217'!K95&lt;&gt;""), "T Sql", "None" )))</f>
        <v>Tone</v>
      </c>
      <c r="I93" s="2" t="str">
        <f>IF(B93&lt;&gt;"", IF('ICS-217'!K95&lt;&gt;"", 'ICS-217'!K95 &amp; " Hz", "88.5 Hz"), "")</f>
        <v>131.8 Hz</v>
      </c>
      <c r="J93" s="2" t="str">
        <f>IF(B93&lt;&gt;"", IF('ICS-217'!H95&lt;&gt;"", 'ICS-217'!H95 &amp; " Hz", IF('ICS-217'!K95&lt;&gt;"", ('ICS-217'!K95 &amp; " Hz"), "88.5 Hz")), "")</f>
        <v>131.8 Hz</v>
      </c>
      <c r="K93" s="2" t="str">
        <f t="shared" si="2"/>
        <v>23</v>
      </c>
      <c r="L93" s="2" t="str">
        <f t="shared" si="3"/>
        <v>Both N</v>
      </c>
      <c r="M93" s="2" t="str">
        <f t="shared" si="4"/>
        <v>Off</v>
      </c>
      <c r="O93" s="2" t="str">
        <f t="shared" si="5"/>
        <v>Filter 1</v>
      </c>
    </row>
    <row r="94">
      <c r="A94" s="2" t="str">
        <f>IF(B94&lt;&gt;"", 'ICS-217'!A96, "")</f>
        <v/>
      </c>
      <c r="B94" s="113" t="str">
        <f>IF(AND('ICS-217'!F96&gt;'Radio Config'!$C$2, 'ICS-217'!F96&lt;'Radio Config'!$D$2, 'Radio Config'!$F$2="y"), 'ICS-217'!F96, IF(AND('ICS-217'!F96&gt;'Radio Config'!$C$3, 'ICS-217'!F96&lt;'Radio Config'!$D$3, 'Radio Config'!$F$3="y"), 'ICS-217'!F96, IF(AND('ICS-217'!F96&gt;'Radio Config'!$C$4, 'ICS-217'!F96&lt;'Radio Config'!$D$4, 'Radio Config'!$F$4="y"), 'ICS-217'!F96, IF(AND('ICS-217'!F96&gt;'Radio Config'!$C$5, 'ICS-217'!F96&lt;'Radio Config'!$D$5, 'Radio Config'!$F$5="y"), 'ICS-217'!F96, IF(AND('ICS-217'!F96&gt;'Radio Config'!$C$6, 'ICS-217'!F96&lt;'Radio Config'!$D$6, 'Radio Config'!$F$6="y"), 'ICS-217'!F96, IF(AND('ICS-217'!F96&gt;'Radio Config'!$C$7, 'ICS-217'!F96&lt;'Radio Config'!$D$7, 'Radio Config'!$F$7="y"), 'ICS-217'!F96, IF(AND('ICS-217'!F96&gt;'Radio Config'!$C$8, 'ICS-217'!F96&lt;'Radio Config'!$D$8, 'Radio Config'!$F$8="y"), 'ICS-217'!F96, "")))))))</f>
        <v/>
      </c>
      <c r="C94" s="114" t="str">
        <f>IF(B94&lt;&gt;"", 'ICS-217'!I96, "")</f>
        <v/>
      </c>
      <c r="D94" s="114" t="str">
        <f>IF('ICS-217'!L96&lt;&gt;"FM","", IF(AND('ICS-217'!F96&gt;'Radio Config'!$C$2, 'ICS-217'!F96&lt;'Radio Config'!$D$2, 'Radio Config'!$F$2="y"), ABS('ICS-217'!F96-'ICS-217'!I96), IF(AND('ICS-217'!F96&gt;'Radio Config'!$C$3, 'ICS-217'!F96&lt;'Radio Config'!$D$3, 'Radio Config'!$F$3="y"), ABS('ICS-217'!F96-'ICS-217'!I96), IF(AND('ICS-217'!F96&gt;'Radio Config'!$C$4, 'ICS-217'!F96&lt;'Radio Config'!$D$4, 'Radio Config'!$F$4="y"), ABS('ICS-217'!F96-'ICS-217'!I96), IF(AND('ICS-217'!F96&gt;'Radio Config'!$C$5, 'ICS-217'!F96&lt;'Radio Config'!$D$5, 'Radio Config'!$F$5="y"), ABS('ICS-217'!F96-'ICS-217'!I96), IF(AND('ICS-217'!F96&gt;'Radio Config'!$C$6, 'ICS-217'!F96&lt;'Radio Config'!$D$6, 'Radio Config'!$F$6="y"), ABS('ICS-217'!F96-'ICS-217'!I96), IF(AND('ICS-217'!F96&gt;'Radio Config'!$C$7, 'ICS-217'!F96&lt;'Radio Config'!$D$7, 'Radio Config'!$F$7="y"), ABS('ICS-217'!F96-'ICS-217'!I96), IF(AND('ICS-217'!F96&gt;'Radio Config'!$C$8, 'ICS-217'!F96&lt;'Radio Config'!$D$8, 'Radio Config'!$F$8="y"), ABS('ICS-217'!F96-'ICS-217'!I96), ""))))))))</f>
        <v/>
      </c>
      <c r="E94" s="2" t="str">
        <f t="shared" si="1"/>
        <v/>
      </c>
      <c r="F94" s="2" t="str">
        <f>IF(B94&lt;&gt;"", 'ICS-217'!L96, "")</f>
        <v/>
      </c>
      <c r="G94" s="2" t="str">
        <f>IF(B94&lt;&gt;"", 'ICS-217'!D96&amp;'ICS-217'!E96, "")</f>
        <v/>
      </c>
      <c r="H94" s="2" t="str">
        <f>IF(B94="", "", IF(AND('ICS-217'!H96="",'ICS-217'!K96&lt;&gt;""), "Tone", IF(AND('ICS-217'!H96&lt;&gt;"",'ICS-217'!K96&lt;&gt;""), "T Sql", "None" )))</f>
        <v/>
      </c>
      <c r="I94" s="2" t="str">
        <f>IF(B94&lt;&gt;"", IF('ICS-217'!K96&lt;&gt;"", 'ICS-217'!K96 &amp; " Hz", "88.5 Hz"), "")</f>
        <v/>
      </c>
      <c r="J94" s="2" t="str">
        <f>IF(B94&lt;&gt;"", IF('ICS-217'!H96&lt;&gt;"", 'ICS-217'!H96 &amp; " Hz", IF('ICS-217'!K96&lt;&gt;"", ('ICS-217'!K96 &amp; " Hz"), "88.5 Hz")), "")</f>
        <v/>
      </c>
      <c r="K94" s="2" t="str">
        <f t="shared" si="2"/>
        <v/>
      </c>
      <c r="L94" s="2" t="str">
        <f t="shared" si="3"/>
        <v/>
      </c>
      <c r="M94" s="2" t="str">
        <f t="shared" si="4"/>
        <v/>
      </c>
      <c r="O94" s="2" t="str">
        <f t="shared" si="5"/>
        <v/>
      </c>
    </row>
    <row r="95">
      <c r="A95" s="2" t="str">
        <f>IF(B95&lt;&gt;"", 'ICS-217'!A97, "")</f>
        <v/>
      </c>
      <c r="B95" s="113">
        <f>IF(AND('ICS-217'!F97&gt;'Radio Config'!$C$2, 'ICS-217'!F97&lt;'Radio Config'!$D$2, 'Radio Config'!$F$2="y"), 'ICS-217'!F97, IF(AND('ICS-217'!F97&gt;'Radio Config'!$C$3, 'ICS-217'!F97&lt;'Radio Config'!$D$3, 'Radio Config'!$F$3="y"), 'ICS-217'!F97, IF(AND('ICS-217'!F97&gt;'Radio Config'!$C$4, 'ICS-217'!F97&lt;'Radio Config'!$D$4, 'Radio Config'!$F$4="y"), 'ICS-217'!F97, IF(AND('ICS-217'!F97&gt;'Radio Config'!$C$5, 'ICS-217'!F97&lt;'Radio Config'!$D$5, 'Radio Config'!$F$5="y"), 'ICS-217'!F97, IF(AND('ICS-217'!F97&gt;'Radio Config'!$C$6, 'ICS-217'!F97&lt;'Radio Config'!$D$6, 'Radio Config'!$F$6="y"), 'ICS-217'!F97, IF(AND('ICS-217'!F97&gt;'Radio Config'!$C$7, 'ICS-217'!F97&lt;'Radio Config'!$D$7, 'Radio Config'!$F$7="y"), 'ICS-217'!F97, IF(AND('ICS-217'!F97&gt;'Radio Config'!$C$8, 'ICS-217'!F97&lt;'Radio Config'!$D$8, 'Radio Config'!$F$8="y"), 'ICS-217'!F97, "")))))))</f>
        <v>444.275</v>
      </c>
      <c r="C95" s="114">
        <f>IF(B95&lt;&gt;"", 'ICS-217'!I97, "")</f>
        <v>449.275</v>
      </c>
      <c r="D95" s="114">
        <f>IF('ICS-217'!L97&lt;&gt;"FM","", IF(AND('ICS-217'!F97&gt;'Radio Config'!$C$2, 'ICS-217'!F97&lt;'Radio Config'!$D$2, 'Radio Config'!$F$2="y"), ABS('ICS-217'!F97-'ICS-217'!I97), IF(AND('ICS-217'!F97&gt;'Radio Config'!$C$3, 'ICS-217'!F97&lt;'Radio Config'!$D$3, 'Radio Config'!$F$3="y"), ABS('ICS-217'!F97-'ICS-217'!I97), IF(AND('ICS-217'!F97&gt;'Radio Config'!$C$4, 'ICS-217'!F97&lt;'Radio Config'!$D$4, 'Radio Config'!$F$4="y"), ABS('ICS-217'!F97-'ICS-217'!I97), IF(AND('ICS-217'!F97&gt;'Radio Config'!$C$5, 'ICS-217'!F97&lt;'Radio Config'!$D$5, 'Radio Config'!$F$5="y"), ABS('ICS-217'!F97-'ICS-217'!I97), IF(AND('ICS-217'!F97&gt;'Radio Config'!$C$6, 'ICS-217'!F97&lt;'Radio Config'!$D$6, 'Radio Config'!$F$6="y"), ABS('ICS-217'!F97-'ICS-217'!I97), IF(AND('ICS-217'!F97&gt;'Radio Config'!$C$7, 'ICS-217'!F97&lt;'Radio Config'!$D$7, 'Radio Config'!$F$7="y"), ABS('ICS-217'!F97-'ICS-217'!I97), IF(AND('ICS-217'!F97&gt;'Radio Config'!$C$8, 'ICS-217'!F97&lt;'Radio Config'!$D$8, 'Radio Config'!$F$8="y"), ABS('ICS-217'!F97-'ICS-217'!I97), ""))))))))</f>
        <v>5</v>
      </c>
      <c r="E95" s="2" t="str">
        <f t="shared" si="1"/>
        <v>+DUP</v>
      </c>
      <c r="F95" s="2" t="str">
        <f>IF(B95&lt;&gt;"", 'ICS-217'!L97, "")</f>
        <v>FM</v>
      </c>
      <c r="G95" s="2" t="str">
        <f>IF(B95&lt;&gt;"", 'ICS-217'!D97&amp;'ICS-217'!E97, "")</f>
        <v>52F-7</v>
      </c>
      <c r="H95" s="2" t="str">
        <f>IF(B95="", "", IF(AND('ICS-217'!H97="",'ICS-217'!K97&lt;&gt;""), "Tone", IF(AND('ICS-217'!H97&lt;&gt;"",'ICS-217'!K97&lt;&gt;""), "T Sql", "None" )))</f>
        <v>Tone</v>
      </c>
      <c r="I95" s="2" t="str">
        <f>IF(B95&lt;&gt;"", IF('ICS-217'!K97&lt;&gt;"", 'ICS-217'!K97 &amp; " Hz", "88.5 Hz"), "")</f>
        <v>131.8 Hz</v>
      </c>
      <c r="J95" s="2" t="str">
        <f>IF(B95&lt;&gt;"", IF('ICS-217'!H97&lt;&gt;"", 'ICS-217'!H97 &amp; " Hz", IF('ICS-217'!K97&lt;&gt;"", ('ICS-217'!K97 &amp; " Hz"), "88.5 Hz")), "")</f>
        <v>131.8 Hz</v>
      </c>
      <c r="K95" s="2" t="str">
        <f t="shared" si="2"/>
        <v>23</v>
      </c>
      <c r="L95" s="2" t="str">
        <f t="shared" si="3"/>
        <v>Both N</v>
      </c>
      <c r="M95" s="2" t="str">
        <f t="shared" si="4"/>
        <v>Off</v>
      </c>
      <c r="O95" s="2" t="str">
        <f t="shared" si="5"/>
        <v>Filter 1</v>
      </c>
    </row>
    <row r="96">
      <c r="A96" s="2" t="str">
        <f>IF(B96&lt;&gt;"", 'ICS-217'!A98, "")</f>
        <v/>
      </c>
      <c r="B96" s="113" t="str">
        <f>IF(AND('ICS-217'!F98&gt;'Radio Config'!$C$2, 'ICS-217'!F98&lt;'Radio Config'!$D$2, 'Radio Config'!$F$2="y"), 'ICS-217'!F98, IF(AND('ICS-217'!F98&gt;'Radio Config'!$C$3, 'ICS-217'!F98&lt;'Radio Config'!$D$3, 'Radio Config'!$F$3="y"), 'ICS-217'!F98, IF(AND('ICS-217'!F98&gt;'Radio Config'!$C$4, 'ICS-217'!F98&lt;'Radio Config'!$D$4, 'Radio Config'!$F$4="y"), 'ICS-217'!F98, IF(AND('ICS-217'!F98&gt;'Radio Config'!$C$5, 'ICS-217'!F98&lt;'Radio Config'!$D$5, 'Radio Config'!$F$5="y"), 'ICS-217'!F98, IF(AND('ICS-217'!F98&gt;'Radio Config'!$C$6, 'ICS-217'!F98&lt;'Radio Config'!$D$6, 'Radio Config'!$F$6="y"), 'ICS-217'!F98, IF(AND('ICS-217'!F98&gt;'Radio Config'!$C$7, 'ICS-217'!F98&lt;'Radio Config'!$D$7, 'Radio Config'!$F$7="y"), 'ICS-217'!F98, IF(AND('ICS-217'!F98&gt;'Radio Config'!$C$8, 'ICS-217'!F98&lt;'Radio Config'!$D$8, 'Radio Config'!$F$8="y"), 'ICS-217'!F98, "")))))))</f>
        <v/>
      </c>
      <c r="C96" s="114" t="str">
        <f>IF(B96&lt;&gt;"", 'ICS-217'!I98, "")</f>
        <v/>
      </c>
      <c r="D96" s="114" t="str">
        <f>IF('ICS-217'!L98&lt;&gt;"FM","", IF(AND('ICS-217'!F98&gt;'Radio Config'!$C$2, 'ICS-217'!F98&lt;'Radio Config'!$D$2, 'Radio Config'!$F$2="y"), ABS('ICS-217'!F98-'ICS-217'!I98), IF(AND('ICS-217'!F98&gt;'Radio Config'!$C$3, 'ICS-217'!F98&lt;'Radio Config'!$D$3, 'Radio Config'!$F$3="y"), ABS('ICS-217'!F98-'ICS-217'!I98), IF(AND('ICS-217'!F98&gt;'Radio Config'!$C$4, 'ICS-217'!F98&lt;'Radio Config'!$D$4, 'Radio Config'!$F$4="y"), ABS('ICS-217'!F98-'ICS-217'!I98), IF(AND('ICS-217'!F98&gt;'Radio Config'!$C$5, 'ICS-217'!F98&lt;'Radio Config'!$D$5, 'Radio Config'!$F$5="y"), ABS('ICS-217'!F98-'ICS-217'!I98), IF(AND('ICS-217'!F98&gt;'Radio Config'!$C$6, 'ICS-217'!F98&lt;'Radio Config'!$D$6, 'Radio Config'!$F$6="y"), ABS('ICS-217'!F98-'ICS-217'!I98), IF(AND('ICS-217'!F98&gt;'Radio Config'!$C$7, 'ICS-217'!F98&lt;'Radio Config'!$D$7, 'Radio Config'!$F$7="y"), ABS('ICS-217'!F98-'ICS-217'!I98), IF(AND('ICS-217'!F98&gt;'Radio Config'!$C$8, 'ICS-217'!F98&lt;'Radio Config'!$D$8, 'Radio Config'!$F$8="y"), ABS('ICS-217'!F98-'ICS-217'!I98), ""))))))))</f>
        <v/>
      </c>
      <c r="E96" s="2" t="str">
        <f t="shared" si="1"/>
        <v/>
      </c>
      <c r="F96" s="2" t="str">
        <f>IF(B96&lt;&gt;"", 'ICS-217'!L98, "")</f>
        <v/>
      </c>
      <c r="G96" s="2" t="str">
        <f>IF(B96&lt;&gt;"", 'ICS-217'!D98&amp;'ICS-217'!E98, "")</f>
        <v/>
      </c>
      <c r="H96" s="2" t="str">
        <f>IF(B96="", "", IF(AND('ICS-217'!H98="",'ICS-217'!K98&lt;&gt;""), "Tone", IF(AND('ICS-217'!H98&lt;&gt;"",'ICS-217'!K98&lt;&gt;""), "T Sql", "None" )))</f>
        <v/>
      </c>
      <c r="I96" s="2" t="str">
        <f>IF(B96&lt;&gt;"", IF('ICS-217'!K98&lt;&gt;"", 'ICS-217'!K98 &amp; " Hz", "88.5 Hz"), "")</f>
        <v/>
      </c>
      <c r="J96" s="2" t="str">
        <f>IF(B96&lt;&gt;"", IF('ICS-217'!H98&lt;&gt;"", 'ICS-217'!H98 &amp; " Hz", IF('ICS-217'!K98&lt;&gt;"", ('ICS-217'!K98 &amp; " Hz"), "88.5 Hz")), "")</f>
        <v/>
      </c>
      <c r="K96" s="2" t="str">
        <f t="shared" si="2"/>
        <v/>
      </c>
      <c r="L96" s="2" t="str">
        <f t="shared" si="3"/>
        <v/>
      </c>
      <c r="M96" s="2" t="str">
        <f t="shared" si="4"/>
        <v/>
      </c>
      <c r="O96" s="2" t="str">
        <f t="shared" si="5"/>
        <v/>
      </c>
    </row>
    <row r="97">
      <c r="A97" s="2" t="str">
        <f>IF(B97&lt;&gt;"", 'ICS-217'!A99, "")</f>
        <v/>
      </c>
      <c r="B97" s="113">
        <f>IF(AND('ICS-217'!F99&gt;'Radio Config'!$C$2, 'ICS-217'!F99&lt;'Radio Config'!$D$2, 'Radio Config'!$F$2="y"), 'ICS-217'!F99, IF(AND('ICS-217'!F99&gt;'Radio Config'!$C$3, 'ICS-217'!F99&lt;'Radio Config'!$D$3, 'Radio Config'!$F$3="y"), 'ICS-217'!F99, IF(AND('ICS-217'!F99&gt;'Radio Config'!$C$4, 'ICS-217'!F99&lt;'Radio Config'!$D$4, 'Radio Config'!$F$4="y"), 'ICS-217'!F99, IF(AND('ICS-217'!F99&gt;'Radio Config'!$C$5, 'ICS-217'!F99&lt;'Radio Config'!$D$5, 'Radio Config'!$F$5="y"), 'ICS-217'!F99, IF(AND('ICS-217'!F99&gt;'Radio Config'!$C$6, 'ICS-217'!F99&lt;'Radio Config'!$D$6, 'Radio Config'!$F$6="y"), 'ICS-217'!F99, IF(AND('ICS-217'!F99&gt;'Radio Config'!$C$7, 'ICS-217'!F99&lt;'Radio Config'!$D$7, 'Radio Config'!$F$7="y"), 'ICS-217'!F99, IF(AND('ICS-217'!F99&gt;'Radio Config'!$C$8, 'ICS-217'!F99&lt;'Radio Config'!$D$8, 'Radio Config'!$F$8="y"), 'ICS-217'!F99, "")))))))</f>
        <v>443.025</v>
      </c>
      <c r="C97" s="114">
        <f>IF(B97&lt;&gt;"", 'ICS-217'!I99, "")</f>
        <v>448.025</v>
      </c>
      <c r="D97" s="114">
        <f>IF('ICS-217'!L99&lt;&gt;"FM","", IF(AND('ICS-217'!F99&gt;'Radio Config'!$C$2, 'ICS-217'!F99&lt;'Radio Config'!$D$2, 'Radio Config'!$F$2="y"), ABS('ICS-217'!F99-'ICS-217'!I99), IF(AND('ICS-217'!F99&gt;'Radio Config'!$C$3, 'ICS-217'!F99&lt;'Radio Config'!$D$3, 'Radio Config'!$F$3="y"), ABS('ICS-217'!F99-'ICS-217'!I99), IF(AND('ICS-217'!F99&gt;'Radio Config'!$C$4, 'ICS-217'!F99&lt;'Radio Config'!$D$4, 'Radio Config'!$F$4="y"), ABS('ICS-217'!F99-'ICS-217'!I99), IF(AND('ICS-217'!F99&gt;'Radio Config'!$C$5, 'ICS-217'!F99&lt;'Radio Config'!$D$5, 'Radio Config'!$F$5="y"), ABS('ICS-217'!F99-'ICS-217'!I99), IF(AND('ICS-217'!F99&gt;'Radio Config'!$C$6, 'ICS-217'!F99&lt;'Radio Config'!$D$6, 'Radio Config'!$F$6="y"), ABS('ICS-217'!F99-'ICS-217'!I99), IF(AND('ICS-217'!F99&gt;'Radio Config'!$C$7, 'ICS-217'!F99&lt;'Radio Config'!$D$7, 'Radio Config'!$F$7="y"), ABS('ICS-217'!F99-'ICS-217'!I99), IF(AND('ICS-217'!F99&gt;'Radio Config'!$C$8, 'ICS-217'!F99&lt;'Radio Config'!$D$8, 'Radio Config'!$F$8="y"), ABS('ICS-217'!F99-'ICS-217'!I99), ""))))))))</f>
        <v>5</v>
      </c>
      <c r="E97" s="2" t="str">
        <f t="shared" si="1"/>
        <v>+DUP</v>
      </c>
      <c r="F97" s="2" t="str">
        <f>IF(B97&lt;&gt;"", 'ICS-217'!L99, "")</f>
        <v>FM</v>
      </c>
      <c r="G97" s="2" t="str">
        <f>IF(B97&lt;&gt;"", 'ICS-217'!D99&amp;'ICS-217'!E99, "")</f>
        <v>52HB-7</v>
      </c>
      <c r="H97" s="2" t="str">
        <f>IF(B97="", "", IF(AND('ICS-217'!H99="",'ICS-217'!K99&lt;&gt;""), "Tone", IF(AND('ICS-217'!H99&lt;&gt;"",'ICS-217'!K99&lt;&gt;""), "T Sql", "None" )))</f>
        <v>Tone</v>
      </c>
      <c r="I97" s="2" t="str">
        <f>IF(B97&lt;&gt;"", IF('ICS-217'!K99&lt;&gt;"", 'ICS-217'!K99 &amp; " Hz", "88.5 Hz"), "")</f>
        <v>131.8 Hz</v>
      </c>
      <c r="J97" s="2" t="str">
        <f>IF(B97&lt;&gt;"", IF('ICS-217'!H99&lt;&gt;"", 'ICS-217'!H99 &amp; " Hz", IF('ICS-217'!K99&lt;&gt;"", ('ICS-217'!K99 &amp; " Hz"), "88.5 Hz")), "")</f>
        <v>131.8 Hz</v>
      </c>
      <c r="K97" s="2" t="str">
        <f t="shared" si="2"/>
        <v>23</v>
      </c>
      <c r="L97" s="2" t="str">
        <f t="shared" si="3"/>
        <v>Both N</v>
      </c>
      <c r="M97" s="2" t="str">
        <f t="shared" si="4"/>
        <v>Off</v>
      </c>
      <c r="O97" s="2" t="str">
        <f t="shared" si="5"/>
        <v>Filter 1</v>
      </c>
    </row>
    <row r="98">
      <c r="A98" s="2" t="str">
        <f>IF(B98&lt;&gt;"", 'ICS-217'!A100, "")</f>
        <v/>
      </c>
      <c r="B98" s="113" t="str">
        <f>IF(AND('ICS-217'!F100&gt;'Radio Config'!$C$2, 'ICS-217'!F100&lt;'Radio Config'!$D$2, 'Radio Config'!$F$2="y"), 'ICS-217'!F100, IF(AND('ICS-217'!F100&gt;'Radio Config'!$C$3, 'ICS-217'!F100&lt;'Radio Config'!$D$3, 'Radio Config'!$F$3="y"), 'ICS-217'!F100, IF(AND('ICS-217'!F100&gt;'Radio Config'!$C$4, 'ICS-217'!F100&lt;'Radio Config'!$D$4, 'Radio Config'!$F$4="y"), 'ICS-217'!F100, IF(AND('ICS-217'!F100&gt;'Radio Config'!$C$5, 'ICS-217'!F100&lt;'Radio Config'!$D$5, 'Radio Config'!$F$5="y"), 'ICS-217'!F100, IF(AND('ICS-217'!F100&gt;'Radio Config'!$C$6, 'ICS-217'!F100&lt;'Radio Config'!$D$6, 'Radio Config'!$F$6="y"), 'ICS-217'!F100, IF(AND('ICS-217'!F100&gt;'Radio Config'!$C$7, 'ICS-217'!F100&lt;'Radio Config'!$D$7, 'Radio Config'!$F$7="y"), 'ICS-217'!F100, IF(AND('ICS-217'!F100&gt;'Radio Config'!$C$8, 'ICS-217'!F100&lt;'Radio Config'!$D$8, 'Radio Config'!$F$8="y"), 'ICS-217'!F100, "")))))))</f>
        <v/>
      </c>
      <c r="C98" s="114" t="str">
        <f>IF(B98&lt;&gt;"", 'ICS-217'!I100, "")</f>
        <v/>
      </c>
      <c r="D98" s="114" t="str">
        <f>IF('ICS-217'!L100&lt;&gt;"FM","", IF(AND('ICS-217'!F100&gt;'Radio Config'!$C$2, 'ICS-217'!F100&lt;'Radio Config'!$D$2, 'Radio Config'!$F$2="y"), ABS('ICS-217'!F100-'ICS-217'!I100), IF(AND('ICS-217'!F100&gt;'Radio Config'!$C$3, 'ICS-217'!F100&lt;'Radio Config'!$D$3, 'Radio Config'!$F$3="y"), ABS('ICS-217'!F100-'ICS-217'!I100), IF(AND('ICS-217'!F100&gt;'Radio Config'!$C$4, 'ICS-217'!F100&lt;'Radio Config'!$D$4, 'Radio Config'!$F$4="y"), ABS('ICS-217'!F100-'ICS-217'!I100), IF(AND('ICS-217'!F100&gt;'Radio Config'!$C$5, 'ICS-217'!F100&lt;'Radio Config'!$D$5, 'Radio Config'!$F$5="y"), ABS('ICS-217'!F100-'ICS-217'!I100), IF(AND('ICS-217'!F100&gt;'Radio Config'!$C$6, 'ICS-217'!F100&lt;'Radio Config'!$D$6, 'Radio Config'!$F$6="y"), ABS('ICS-217'!F100-'ICS-217'!I100), IF(AND('ICS-217'!F100&gt;'Radio Config'!$C$7, 'ICS-217'!F100&lt;'Radio Config'!$D$7, 'Radio Config'!$F$7="y"), ABS('ICS-217'!F100-'ICS-217'!I100), IF(AND('ICS-217'!F100&gt;'Radio Config'!$C$8, 'ICS-217'!F100&lt;'Radio Config'!$D$8, 'Radio Config'!$F$8="y"), ABS('ICS-217'!F100-'ICS-217'!I100), ""))))))))</f>
        <v/>
      </c>
      <c r="E98" s="2" t="str">
        <f t="shared" si="1"/>
        <v/>
      </c>
      <c r="F98" s="2" t="str">
        <f>IF(B98&lt;&gt;"", 'ICS-217'!L100, "")</f>
        <v/>
      </c>
      <c r="G98" s="2" t="str">
        <f>IF(B98&lt;&gt;"", 'ICS-217'!D100&amp;'ICS-217'!E100, "")</f>
        <v/>
      </c>
      <c r="H98" s="2" t="str">
        <f>IF(B98="", "", IF(AND('ICS-217'!H100="",'ICS-217'!K100&lt;&gt;""), "Tone", IF(AND('ICS-217'!H100&lt;&gt;"",'ICS-217'!K100&lt;&gt;""), "T Sql", "None" )))</f>
        <v/>
      </c>
      <c r="I98" s="2" t="str">
        <f>IF(B98&lt;&gt;"", IF('ICS-217'!K100&lt;&gt;"", 'ICS-217'!K100 &amp; " Hz", "88.5 Hz"), "")</f>
        <v/>
      </c>
      <c r="J98" s="2" t="str">
        <f>IF(B98&lt;&gt;"", IF('ICS-217'!H100&lt;&gt;"", 'ICS-217'!H100 &amp; " Hz", IF('ICS-217'!K100&lt;&gt;"", ('ICS-217'!K100 &amp; " Hz"), "88.5 Hz")), "")</f>
        <v/>
      </c>
      <c r="K98" s="2" t="str">
        <f t="shared" si="2"/>
        <v/>
      </c>
      <c r="L98" s="2" t="str">
        <f t="shared" si="3"/>
        <v/>
      </c>
      <c r="M98" s="2" t="str">
        <f t="shared" si="4"/>
        <v/>
      </c>
      <c r="O98" s="2" t="str">
        <f t="shared" si="5"/>
        <v/>
      </c>
    </row>
    <row r="99">
      <c r="A99" s="2" t="str">
        <f>IF(B99&lt;&gt;"", 'ICS-217'!A101, "")</f>
        <v/>
      </c>
      <c r="B99" s="113">
        <f>IF(AND('ICS-217'!F101&gt;'Radio Config'!$C$2, 'ICS-217'!F101&lt;'Radio Config'!$D$2, 'Radio Config'!$F$2="y"), 'ICS-217'!F101, IF(AND('ICS-217'!F101&gt;'Radio Config'!$C$3, 'ICS-217'!F101&lt;'Radio Config'!$D$3, 'Radio Config'!$F$3="y"), 'ICS-217'!F101, IF(AND('ICS-217'!F101&gt;'Radio Config'!$C$4, 'ICS-217'!F101&lt;'Radio Config'!$D$4, 'Radio Config'!$F$4="y"), 'ICS-217'!F101, IF(AND('ICS-217'!F101&gt;'Radio Config'!$C$5, 'ICS-217'!F101&lt;'Radio Config'!$D$5, 'Radio Config'!$F$5="y"), 'ICS-217'!F101, IF(AND('ICS-217'!F101&gt;'Radio Config'!$C$6, 'ICS-217'!F101&lt;'Radio Config'!$D$6, 'Radio Config'!$F$6="y"), 'ICS-217'!F101, IF(AND('ICS-217'!F101&gt;'Radio Config'!$C$7, 'ICS-217'!F101&lt;'Radio Config'!$D$7, 'Radio Config'!$F$7="y"), 'ICS-217'!F101, IF(AND('ICS-217'!F101&gt;'Radio Config'!$C$8, 'ICS-217'!F101&lt;'Radio Config'!$D$8, 'Radio Config'!$F$8="y"), 'ICS-217'!F101, "")))))))</f>
        <v>444.6625</v>
      </c>
      <c r="C99" s="114">
        <f>IF(B99&lt;&gt;"", 'ICS-217'!I101, "")</f>
        <v>449.6625</v>
      </c>
      <c r="D99" s="114">
        <f>IF('ICS-217'!L101&lt;&gt;"FM","", IF(AND('ICS-217'!F101&gt;'Radio Config'!$C$2, 'ICS-217'!F101&lt;'Radio Config'!$D$2, 'Radio Config'!$F$2="y"), ABS('ICS-217'!F101-'ICS-217'!I101), IF(AND('ICS-217'!F101&gt;'Radio Config'!$C$3, 'ICS-217'!F101&lt;'Radio Config'!$D$3, 'Radio Config'!$F$3="y"), ABS('ICS-217'!F101-'ICS-217'!I101), IF(AND('ICS-217'!F101&gt;'Radio Config'!$C$4, 'ICS-217'!F101&lt;'Radio Config'!$D$4, 'Radio Config'!$F$4="y"), ABS('ICS-217'!F101-'ICS-217'!I101), IF(AND('ICS-217'!F101&gt;'Radio Config'!$C$5, 'ICS-217'!F101&lt;'Radio Config'!$D$5, 'Radio Config'!$F$5="y"), ABS('ICS-217'!F101-'ICS-217'!I101), IF(AND('ICS-217'!F101&gt;'Radio Config'!$C$6, 'ICS-217'!F101&lt;'Radio Config'!$D$6, 'Radio Config'!$F$6="y"), ABS('ICS-217'!F101-'ICS-217'!I101), IF(AND('ICS-217'!F101&gt;'Radio Config'!$C$7, 'ICS-217'!F101&lt;'Radio Config'!$D$7, 'Radio Config'!$F$7="y"), ABS('ICS-217'!F101-'ICS-217'!I101), IF(AND('ICS-217'!F101&gt;'Radio Config'!$C$8, 'ICS-217'!F101&lt;'Radio Config'!$D$8, 'Radio Config'!$F$8="y"), ABS('ICS-217'!F101-'ICS-217'!I101), ""))))))))</f>
        <v>5</v>
      </c>
      <c r="E99" s="2" t="str">
        <f t="shared" si="1"/>
        <v>+DUP</v>
      </c>
      <c r="F99" s="2" t="str">
        <f>IF(B99&lt;&gt;"", 'ICS-217'!L101, "")</f>
        <v>FM</v>
      </c>
      <c r="G99" s="2" t="str">
        <f>IF(B99&lt;&gt;"", 'ICS-217'!D101&amp;'ICS-217'!E101, "")</f>
        <v>52J-7</v>
      </c>
      <c r="H99" s="2" t="str">
        <f>IF(B99="", "", IF(AND('ICS-217'!H101="",'ICS-217'!K101&lt;&gt;""), "Tone", IF(AND('ICS-217'!H101&lt;&gt;"",'ICS-217'!K101&lt;&gt;""), "T Sql", "None" )))</f>
        <v>None</v>
      </c>
      <c r="I99" s="2" t="str">
        <f>IF(B99&lt;&gt;"", IF('ICS-217'!K101&lt;&gt;"", 'ICS-217'!K101 &amp; " Hz", "88.5 Hz"), "")</f>
        <v>88.5 Hz</v>
      </c>
      <c r="J99" s="2" t="str">
        <f>IF(B99&lt;&gt;"", IF('ICS-217'!H101&lt;&gt;"", 'ICS-217'!H101 &amp; " Hz", IF('ICS-217'!K101&lt;&gt;"", ('ICS-217'!K101 &amp; " Hz"), "88.5 Hz")), "")</f>
        <v>88.5 Hz</v>
      </c>
      <c r="K99" s="2" t="str">
        <f t="shared" si="2"/>
        <v>23</v>
      </c>
      <c r="L99" s="2" t="str">
        <f t="shared" si="3"/>
        <v>Both N</v>
      </c>
      <c r="M99" s="2" t="str">
        <f t="shared" si="4"/>
        <v>Off</v>
      </c>
      <c r="O99" s="2" t="str">
        <f t="shared" si="5"/>
        <v>Filter 1</v>
      </c>
    </row>
    <row r="100">
      <c r="A100" s="2" t="str">
        <f>IF(B100&lt;&gt;"", 'ICS-217'!A102, "")</f>
        <v/>
      </c>
      <c r="B100" s="113" t="str">
        <f>IF(AND('ICS-217'!F102&gt;'Radio Config'!$C$2, 'ICS-217'!F102&lt;'Radio Config'!$D$2, 'Radio Config'!$F$2="y"), 'ICS-217'!F102, IF(AND('ICS-217'!F102&gt;'Radio Config'!$C$3, 'ICS-217'!F102&lt;'Radio Config'!$D$3, 'Radio Config'!$F$3="y"), 'ICS-217'!F102, IF(AND('ICS-217'!F102&gt;'Radio Config'!$C$4, 'ICS-217'!F102&lt;'Radio Config'!$D$4, 'Radio Config'!$F$4="y"), 'ICS-217'!F102, IF(AND('ICS-217'!F102&gt;'Radio Config'!$C$5, 'ICS-217'!F102&lt;'Radio Config'!$D$5, 'Radio Config'!$F$5="y"), 'ICS-217'!F102, IF(AND('ICS-217'!F102&gt;'Radio Config'!$C$6, 'ICS-217'!F102&lt;'Radio Config'!$D$6, 'Radio Config'!$F$6="y"), 'ICS-217'!F102, IF(AND('ICS-217'!F102&gt;'Radio Config'!$C$7, 'ICS-217'!F102&lt;'Radio Config'!$D$7, 'Radio Config'!$F$7="y"), 'ICS-217'!F102, IF(AND('ICS-217'!F102&gt;'Radio Config'!$C$8, 'ICS-217'!F102&lt;'Radio Config'!$D$8, 'Radio Config'!$F$8="y"), 'ICS-217'!F102, "")))))))</f>
        <v/>
      </c>
      <c r="C100" s="114" t="str">
        <f>IF(B100&lt;&gt;"", 'ICS-217'!I102, "")</f>
        <v/>
      </c>
      <c r="D100" s="114" t="str">
        <f>IF('ICS-217'!L102&lt;&gt;"FM","", IF(AND('ICS-217'!F102&gt;'Radio Config'!$C$2, 'ICS-217'!F102&lt;'Radio Config'!$D$2, 'Radio Config'!$F$2="y"), ABS('ICS-217'!F102-'ICS-217'!I102), IF(AND('ICS-217'!F102&gt;'Radio Config'!$C$3, 'ICS-217'!F102&lt;'Radio Config'!$D$3, 'Radio Config'!$F$3="y"), ABS('ICS-217'!F102-'ICS-217'!I102), IF(AND('ICS-217'!F102&gt;'Radio Config'!$C$4, 'ICS-217'!F102&lt;'Radio Config'!$D$4, 'Radio Config'!$F$4="y"), ABS('ICS-217'!F102-'ICS-217'!I102), IF(AND('ICS-217'!F102&gt;'Radio Config'!$C$5, 'ICS-217'!F102&lt;'Radio Config'!$D$5, 'Radio Config'!$F$5="y"), ABS('ICS-217'!F102-'ICS-217'!I102), IF(AND('ICS-217'!F102&gt;'Radio Config'!$C$6, 'ICS-217'!F102&lt;'Radio Config'!$D$6, 'Radio Config'!$F$6="y"), ABS('ICS-217'!F102-'ICS-217'!I102), IF(AND('ICS-217'!F102&gt;'Radio Config'!$C$7, 'ICS-217'!F102&lt;'Radio Config'!$D$7, 'Radio Config'!$F$7="y"), ABS('ICS-217'!F102-'ICS-217'!I102), IF(AND('ICS-217'!F102&gt;'Radio Config'!$C$8, 'ICS-217'!F102&lt;'Radio Config'!$D$8, 'Radio Config'!$F$8="y"), ABS('ICS-217'!F102-'ICS-217'!I102), ""))))))))</f>
        <v/>
      </c>
      <c r="E100" s="2" t="str">
        <f t="shared" si="1"/>
        <v/>
      </c>
      <c r="F100" s="2" t="str">
        <f>IF(B100&lt;&gt;"", 'ICS-217'!L102, "")</f>
        <v/>
      </c>
      <c r="G100" s="2" t="str">
        <f>IF(B100&lt;&gt;"", 'ICS-217'!D102&amp;'ICS-217'!E102, "")</f>
        <v/>
      </c>
      <c r="H100" s="2" t="str">
        <f>IF(B100="", "", IF(AND('ICS-217'!H102="",'ICS-217'!K102&lt;&gt;""), "Tone", IF(AND('ICS-217'!H102&lt;&gt;"",'ICS-217'!K102&lt;&gt;""), "T Sql", "None" )))</f>
        <v/>
      </c>
      <c r="I100" s="2" t="str">
        <f>IF(B100&lt;&gt;"", IF('ICS-217'!K102&lt;&gt;"", 'ICS-217'!K102 &amp; " Hz", "88.5 Hz"), "")</f>
        <v/>
      </c>
      <c r="J100" s="2" t="str">
        <f>IF(B100&lt;&gt;"", IF('ICS-217'!H102&lt;&gt;"", 'ICS-217'!H102 &amp; " Hz", IF('ICS-217'!K102&lt;&gt;"", ('ICS-217'!K102 &amp; " Hz"), "88.5 Hz")), "")</f>
        <v/>
      </c>
      <c r="K100" s="2" t="str">
        <f t="shared" si="2"/>
        <v/>
      </c>
      <c r="L100" s="2" t="str">
        <f t="shared" si="3"/>
        <v/>
      </c>
      <c r="M100" s="2" t="str">
        <f t="shared" si="4"/>
        <v/>
      </c>
      <c r="O100" s="2" t="str">
        <f t="shared" si="5"/>
        <v/>
      </c>
    </row>
    <row r="101">
      <c r="A101" s="2" t="str">
        <f>IF(B101&lt;&gt;"", 'ICS-217'!A103, "")</f>
        <v/>
      </c>
      <c r="B101" s="113" t="str">
        <f>IF(AND('ICS-217'!F103&gt;'Radio Config'!$C$2, 'ICS-217'!F103&lt;'Radio Config'!$D$2, 'Radio Config'!$F$2="y"), 'ICS-217'!F103, IF(AND('ICS-217'!F103&gt;'Radio Config'!$C$3, 'ICS-217'!F103&lt;'Radio Config'!$D$3, 'Radio Config'!$F$3="y"), 'ICS-217'!F103, IF(AND('ICS-217'!F103&gt;'Radio Config'!$C$4, 'ICS-217'!F103&lt;'Radio Config'!$D$4, 'Radio Config'!$F$4="y"), 'ICS-217'!F103, IF(AND('ICS-217'!F103&gt;'Radio Config'!$C$5, 'ICS-217'!F103&lt;'Radio Config'!$D$5, 'Radio Config'!$F$5="y"), 'ICS-217'!F103, IF(AND('ICS-217'!F103&gt;'Radio Config'!$C$6, 'ICS-217'!F103&lt;'Radio Config'!$D$6, 'Radio Config'!$F$6="y"), 'ICS-217'!F103, IF(AND('ICS-217'!F103&gt;'Radio Config'!$C$7, 'ICS-217'!F103&lt;'Radio Config'!$D$7, 'Radio Config'!$F$7="y"), 'ICS-217'!F103, IF(AND('ICS-217'!F103&gt;'Radio Config'!$C$8, 'ICS-217'!F103&lt;'Radio Config'!$D$8, 'Radio Config'!$F$8="y"), 'ICS-217'!F103, "")))))))</f>
        <v/>
      </c>
      <c r="C101" s="114" t="str">
        <f>IF(B101&lt;&gt;"", 'ICS-217'!I103, "")</f>
        <v/>
      </c>
      <c r="D101" s="114" t="str">
        <f>IF('ICS-217'!L103&lt;&gt;"FM","", IF(AND('ICS-217'!F103&gt;'Radio Config'!$C$2, 'ICS-217'!F103&lt;'Radio Config'!$D$2, 'Radio Config'!$F$2="y"), ABS('ICS-217'!F103-'ICS-217'!I103), IF(AND('ICS-217'!F103&gt;'Radio Config'!$C$3, 'ICS-217'!F103&lt;'Radio Config'!$D$3, 'Radio Config'!$F$3="y"), ABS('ICS-217'!F103-'ICS-217'!I103), IF(AND('ICS-217'!F103&gt;'Radio Config'!$C$4, 'ICS-217'!F103&lt;'Radio Config'!$D$4, 'Radio Config'!$F$4="y"), ABS('ICS-217'!F103-'ICS-217'!I103), IF(AND('ICS-217'!F103&gt;'Radio Config'!$C$5, 'ICS-217'!F103&lt;'Radio Config'!$D$5, 'Radio Config'!$F$5="y"), ABS('ICS-217'!F103-'ICS-217'!I103), IF(AND('ICS-217'!F103&gt;'Radio Config'!$C$6, 'ICS-217'!F103&lt;'Radio Config'!$D$6, 'Radio Config'!$F$6="y"), ABS('ICS-217'!F103-'ICS-217'!I103), IF(AND('ICS-217'!F103&gt;'Radio Config'!$C$7, 'ICS-217'!F103&lt;'Radio Config'!$D$7, 'Radio Config'!$F$7="y"), ABS('ICS-217'!F103-'ICS-217'!I103), IF(AND('ICS-217'!F103&gt;'Radio Config'!$C$8, 'ICS-217'!F103&lt;'Radio Config'!$D$8, 'Radio Config'!$F$8="y"), ABS('ICS-217'!F103-'ICS-217'!I103), ""))))))))</f>
        <v/>
      </c>
      <c r="E101" s="2" t="str">
        <f t="shared" si="1"/>
        <v/>
      </c>
      <c r="F101" s="2" t="str">
        <f>IF(B101&lt;&gt;"", 'ICS-217'!L103, "")</f>
        <v/>
      </c>
      <c r="G101" s="2" t="str">
        <f>IF(B101&lt;&gt;"", 'ICS-217'!D103&amp;'ICS-217'!E103, "")</f>
        <v/>
      </c>
      <c r="H101" s="2" t="str">
        <f>IF(B101="", "", IF(AND('ICS-217'!H103="",'ICS-217'!K103&lt;&gt;""), "Tone", IF(AND('ICS-217'!H103&lt;&gt;"",'ICS-217'!K103&lt;&gt;""), "T Sql", "None" )))</f>
        <v/>
      </c>
      <c r="I101" s="2" t="str">
        <f>IF(B101&lt;&gt;"", IF('ICS-217'!K103&lt;&gt;"", 'ICS-217'!K103 &amp; " Hz", "88.5 Hz"), "")</f>
        <v/>
      </c>
      <c r="J101" s="2" t="str">
        <f>IF(B101&lt;&gt;"", IF('ICS-217'!H103&lt;&gt;"", 'ICS-217'!H103 &amp; " Hz", IF('ICS-217'!K103&lt;&gt;"", ('ICS-217'!K103 &amp; " Hz"), "88.5 Hz")), "")</f>
        <v/>
      </c>
      <c r="K101" s="2" t="str">
        <f t="shared" si="2"/>
        <v/>
      </c>
      <c r="L101" s="2" t="str">
        <f t="shared" si="3"/>
        <v/>
      </c>
      <c r="M101" s="2" t="str">
        <f t="shared" si="4"/>
        <v/>
      </c>
      <c r="O101" s="2" t="str">
        <f t="shared" si="5"/>
        <v/>
      </c>
    </row>
    <row r="102">
      <c r="A102" s="2" t="str">
        <f>IF(B102&lt;&gt;"", 'ICS-217'!A104, "")</f>
        <v/>
      </c>
      <c r="B102" s="113" t="str">
        <f>IF(AND('ICS-217'!F104&gt;'Radio Config'!$C$2, 'ICS-217'!F104&lt;'Radio Config'!$D$2, 'Radio Config'!$F$2="y"), 'ICS-217'!F104, IF(AND('ICS-217'!F104&gt;'Radio Config'!$C$3, 'ICS-217'!F104&lt;'Radio Config'!$D$3, 'Radio Config'!$F$3="y"), 'ICS-217'!F104, IF(AND('ICS-217'!F104&gt;'Radio Config'!$C$4, 'ICS-217'!F104&lt;'Radio Config'!$D$4, 'Radio Config'!$F$4="y"), 'ICS-217'!F104, IF(AND('ICS-217'!F104&gt;'Radio Config'!$C$5, 'ICS-217'!F104&lt;'Radio Config'!$D$5, 'Radio Config'!$F$5="y"), 'ICS-217'!F104, IF(AND('ICS-217'!F104&gt;'Radio Config'!$C$6, 'ICS-217'!F104&lt;'Radio Config'!$D$6, 'Radio Config'!$F$6="y"), 'ICS-217'!F104, IF(AND('ICS-217'!F104&gt;'Radio Config'!$C$7, 'ICS-217'!F104&lt;'Radio Config'!$D$7, 'Radio Config'!$F$7="y"), 'ICS-217'!F104, IF(AND('ICS-217'!F104&gt;'Radio Config'!$C$8, 'ICS-217'!F104&lt;'Radio Config'!$D$8, 'Radio Config'!$F$8="y"), 'ICS-217'!F104, "")))))))</f>
        <v/>
      </c>
      <c r="C102" s="114" t="str">
        <f>IF(B102&lt;&gt;"", 'ICS-217'!I104, "")</f>
        <v/>
      </c>
      <c r="D102" s="114" t="str">
        <f>IF('ICS-217'!L104&lt;&gt;"FM","", IF(AND('ICS-217'!F104&gt;'Radio Config'!$C$2, 'ICS-217'!F104&lt;'Radio Config'!$D$2, 'Radio Config'!$F$2="y"), ABS('ICS-217'!F104-'ICS-217'!I104), IF(AND('ICS-217'!F104&gt;'Radio Config'!$C$3, 'ICS-217'!F104&lt;'Radio Config'!$D$3, 'Radio Config'!$F$3="y"), ABS('ICS-217'!F104-'ICS-217'!I104), IF(AND('ICS-217'!F104&gt;'Radio Config'!$C$4, 'ICS-217'!F104&lt;'Radio Config'!$D$4, 'Radio Config'!$F$4="y"), ABS('ICS-217'!F104-'ICS-217'!I104), IF(AND('ICS-217'!F104&gt;'Radio Config'!$C$5, 'ICS-217'!F104&lt;'Radio Config'!$D$5, 'Radio Config'!$F$5="y"), ABS('ICS-217'!F104-'ICS-217'!I104), IF(AND('ICS-217'!F104&gt;'Radio Config'!$C$6, 'ICS-217'!F104&lt;'Radio Config'!$D$6, 'Radio Config'!$F$6="y"), ABS('ICS-217'!F104-'ICS-217'!I104), IF(AND('ICS-217'!F104&gt;'Radio Config'!$C$7, 'ICS-217'!F104&lt;'Radio Config'!$D$7, 'Radio Config'!$F$7="y"), ABS('ICS-217'!F104-'ICS-217'!I104), IF(AND('ICS-217'!F104&gt;'Radio Config'!$C$8, 'ICS-217'!F104&lt;'Radio Config'!$D$8, 'Radio Config'!$F$8="y"), ABS('ICS-217'!F104-'ICS-217'!I104), ""))))))))</f>
        <v/>
      </c>
      <c r="E102" s="2" t="str">
        <f t="shared" si="1"/>
        <v/>
      </c>
      <c r="F102" s="2" t="str">
        <f>IF(B102&lt;&gt;"", 'ICS-217'!L104, "")</f>
        <v/>
      </c>
      <c r="G102" s="2" t="str">
        <f>IF(B102&lt;&gt;"", 'ICS-217'!D104&amp;'ICS-217'!E104, "")</f>
        <v/>
      </c>
      <c r="H102" s="2" t="str">
        <f>IF(B102="", "", IF(AND('ICS-217'!H104="",'ICS-217'!K104&lt;&gt;""), "Tone", IF(AND('ICS-217'!H104&lt;&gt;"",'ICS-217'!K104&lt;&gt;""), "T Sql", "None" )))</f>
        <v/>
      </c>
      <c r="I102" s="2" t="str">
        <f>IF(B102&lt;&gt;"", IF('ICS-217'!K104&lt;&gt;"", 'ICS-217'!K104 &amp; " Hz", "88.5 Hz"), "")</f>
        <v/>
      </c>
      <c r="J102" s="2" t="str">
        <f>IF(B102&lt;&gt;"", IF('ICS-217'!H104&lt;&gt;"", 'ICS-217'!H104 &amp; " Hz", IF('ICS-217'!K104&lt;&gt;"", ('ICS-217'!K104 &amp; " Hz"), "88.5 Hz")), "")</f>
        <v/>
      </c>
      <c r="K102" s="2" t="str">
        <f t="shared" si="2"/>
        <v/>
      </c>
      <c r="L102" s="2" t="str">
        <f t="shared" si="3"/>
        <v/>
      </c>
      <c r="M102" s="2" t="str">
        <f t="shared" si="4"/>
        <v/>
      </c>
      <c r="O102" s="2" t="str">
        <f t="shared" si="5"/>
        <v/>
      </c>
    </row>
    <row r="103">
      <c r="A103" s="2" t="str">
        <f>IF(B103&lt;&gt;"", 'ICS-217'!A105, "")</f>
        <v/>
      </c>
      <c r="B103" s="113" t="str">
        <f>IF(AND('ICS-217'!F105&gt;'Radio Config'!$C$2, 'ICS-217'!F105&lt;'Radio Config'!$D$2, 'Radio Config'!$F$2="y"), 'ICS-217'!F105, IF(AND('ICS-217'!F105&gt;'Radio Config'!$C$3, 'ICS-217'!F105&lt;'Radio Config'!$D$3, 'Radio Config'!$F$3="y"), 'ICS-217'!F105, IF(AND('ICS-217'!F105&gt;'Radio Config'!$C$4, 'ICS-217'!F105&lt;'Radio Config'!$D$4, 'Radio Config'!$F$4="y"), 'ICS-217'!F105, IF(AND('ICS-217'!F105&gt;'Radio Config'!$C$5, 'ICS-217'!F105&lt;'Radio Config'!$D$5, 'Radio Config'!$F$5="y"), 'ICS-217'!F105, IF(AND('ICS-217'!F105&gt;'Radio Config'!$C$6, 'ICS-217'!F105&lt;'Radio Config'!$D$6, 'Radio Config'!$F$6="y"), 'ICS-217'!F105, IF(AND('ICS-217'!F105&gt;'Radio Config'!$C$7, 'ICS-217'!F105&lt;'Radio Config'!$D$7, 'Radio Config'!$F$7="y"), 'ICS-217'!F105, IF(AND('ICS-217'!F105&gt;'Radio Config'!$C$8, 'ICS-217'!F105&lt;'Radio Config'!$D$8, 'Radio Config'!$F$8="y"), 'ICS-217'!F105, "")))))))</f>
        <v/>
      </c>
      <c r="C103" s="114" t="str">
        <f>IF(B103&lt;&gt;"", 'ICS-217'!I105, "")</f>
        <v/>
      </c>
      <c r="D103" s="114" t="str">
        <f>IF('ICS-217'!L105&lt;&gt;"FM","", IF(AND('ICS-217'!F105&gt;'Radio Config'!$C$2, 'ICS-217'!F105&lt;'Radio Config'!$D$2, 'Radio Config'!$F$2="y"), ABS('ICS-217'!F105-'ICS-217'!I105), IF(AND('ICS-217'!F105&gt;'Radio Config'!$C$3, 'ICS-217'!F105&lt;'Radio Config'!$D$3, 'Radio Config'!$F$3="y"), ABS('ICS-217'!F105-'ICS-217'!I105), IF(AND('ICS-217'!F105&gt;'Radio Config'!$C$4, 'ICS-217'!F105&lt;'Radio Config'!$D$4, 'Radio Config'!$F$4="y"), ABS('ICS-217'!F105-'ICS-217'!I105), IF(AND('ICS-217'!F105&gt;'Radio Config'!$C$5, 'ICS-217'!F105&lt;'Radio Config'!$D$5, 'Radio Config'!$F$5="y"), ABS('ICS-217'!F105-'ICS-217'!I105), IF(AND('ICS-217'!F105&gt;'Radio Config'!$C$6, 'ICS-217'!F105&lt;'Radio Config'!$D$6, 'Radio Config'!$F$6="y"), ABS('ICS-217'!F105-'ICS-217'!I105), IF(AND('ICS-217'!F105&gt;'Radio Config'!$C$7, 'ICS-217'!F105&lt;'Radio Config'!$D$7, 'Radio Config'!$F$7="y"), ABS('ICS-217'!F105-'ICS-217'!I105), IF(AND('ICS-217'!F105&gt;'Radio Config'!$C$8, 'ICS-217'!F105&lt;'Radio Config'!$D$8, 'Radio Config'!$F$8="y"), ABS('ICS-217'!F105-'ICS-217'!I105), ""))))))))</f>
        <v/>
      </c>
      <c r="E103" s="2" t="str">
        <f t="shared" si="1"/>
        <v/>
      </c>
      <c r="F103" s="2" t="str">
        <f>IF(B103&lt;&gt;"", 'ICS-217'!L105, "")</f>
        <v/>
      </c>
      <c r="G103" s="2" t="str">
        <f>IF(B103&lt;&gt;"", 'ICS-217'!D105&amp;'ICS-217'!E105, "")</f>
        <v/>
      </c>
      <c r="H103" s="2" t="str">
        <f>IF(B103="", "", IF(AND('ICS-217'!H105="",'ICS-217'!K105&lt;&gt;""), "Tone", IF(AND('ICS-217'!H105&lt;&gt;"",'ICS-217'!K105&lt;&gt;""), "T Sql", "None" )))</f>
        <v/>
      </c>
      <c r="I103" s="2" t="str">
        <f>IF(B103&lt;&gt;"", IF('ICS-217'!K105&lt;&gt;"", 'ICS-217'!K105 &amp; " Hz", "88.5 Hz"), "")</f>
        <v/>
      </c>
      <c r="J103" s="2" t="str">
        <f>IF(B103&lt;&gt;"", IF('ICS-217'!H105&lt;&gt;"", 'ICS-217'!H105 &amp; " Hz", IF('ICS-217'!K105&lt;&gt;"", ('ICS-217'!K105 &amp; " Hz"), "88.5 Hz")), "")</f>
        <v/>
      </c>
      <c r="K103" s="2" t="str">
        <f t="shared" si="2"/>
        <v/>
      </c>
      <c r="L103" s="2" t="str">
        <f t="shared" si="3"/>
        <v/>
      </c>
      <c r="M103" s="2" t="str">
        <f t="shared" si="4"/>
        <v/>
      </c>
      <c r="O103" s="2" t="str">
        <f t="shared" si="5"/>
        <v/>
      </c>
    </row>
    <row r="104">
      <c r="A104" s="2" t="str">
        <f>IF(B104&lt;&gt;"", 'ICS-217'!A106, "")</f>
        <v/>
      </c>
      <c r="B104" s="113">
        <f>IF(AND('ICS-217'!F106&gt;'Radio Config'!$C$2, 'ICS-217'!F106&lt;'Radio Config'!$D$2, 'Radio Config'!$F$2="y"), 'ICS-217'!F106, IF(AND('ICS-217'!F106&gt;'Radio Config'!$C$3, 'ICS-217'!F106&lt;'Radio Config'!$D$3, 'Radio Config'!$F$3="y"), 'ICS-217'!F106, IF(AND('ICS-217'!F106&gt;'Radio Config'!$C$4, 'ICS-217'!F106&lt;'Radio Config'!$D$4, 'Radio Config'!$F$4="y"), 'ICS-217'!F106, IF(AND('ICS-217'!F106&gt;'Radio Config'!$C$5, 'ICS-217'!F106&lt;'Radio Config'!$D$5, 'Radio Config'!$F$5="y"), 'ICS-217'!F106, IF(AND('ICS-217'!F106&gt;'Radio Config'!$C$6, 'ICS-217'!F106&lt;'Radio Config'!$D$6, 'Radio Config'!$F$6="y"), 'ICS-217'!F106, IF(AND('ICS-217'!F106&gt;'Radio Config'!$C$7, 'ICS-217'!F106&lt;'Radio Config'!$D$7, 'Radio Config'!$F$7="y"), 'ICS-217'!F106, IF(AND('ICS-217'!F106&gt;'Radio Config'!$C$8, 'ICS-217'!F106&lt;'Radio Config'!$D$8, 'Radio Config'!$F$8="y"), 'ICS-217'!F106, "")))))))</f>
        <v>443.85</v>
      </c>
      <c r="C104" s="114">
        <f>IF(B104&lt;&gt;"", 'ICS-217'!I106, "")</f>
        <v>448.85</v>
      </c>
      <c r="D104" s="114">
        <f>IF('ICS-217'!L106&lt;&gt;"FM","", IF(AND('ICS-217'!F106&gt;'Radio Config'!$C$2, 'ICS-217'!F106&lt;'Radio Config'!$D$2, 'Radio Config'!$F$2="y"), ABS('ICS-217'!F106-'ICS-217'!I106), IF(AND('ICS-217'!F106&gt;'Radio Config'!$C$3, 'ICS-217'!F106&lt;'Radio Config'!$D$3, 'Radio Config'!$F$3="y"), ABS('ICS-217'!F106-'ICS-217'!I106), IF(AND('ICS-217'!F106&gt;'Radio Config'!$C$4, 'ICS-217'!F106&lt;'Radio Config'!$D$4, 'Radio Config'!$F$4="y"), ABS('ICS-217'!F106-'ICS-217'!I106), IF(AND('ICS-217'!F106&gt;'Radio Config'!$C$5, 'ICS-217'!F106&lt;'Radio Config'!$D$5, 'Radio Config'!$F$5="y"), ABS('ICS-217'!F106-'ICS-217'!I106), IF(AND('ICS-217'!F106&gt;'Radio Config'!$C$6, 'ICS-217'!F106&lt;'Radio Config'!$D$6, 'Radio Config'!$F$6="y"), ABS('ICS-217'!F106-'ICS-217'!I106), IF(AND('ICS-217'!F106&gt;'Radio Config'!$C$7, 'ICS-217'!F106&lt;'Radio Config'!$D$7, 'Radio Config'!$F$7="y"), ABS('ICS-217'!F106-'ICS-217'!I106), IF(AND('ICS-217'!F106&gt;'Radio Config'!$C$8, 'ICS-217'!F106&lt;'Radio Config'!$D$8, 'Radio Config'!$F$8="y"), ABS('ICS-217'!F106-'ICS-217'!I106), ""))))))))</f>
        <v>5</v>
      </c>
      <c r="E104" s="2" t="str">
        <f t="shared" si="1"/>
        <v>+DUP</v>
      </c>
      <c r="F104" s="2" t="str">
        <f>IF(B104&lt;&gt;"", 'ICS-217'!L106, "")</f>
        <v>FM</v>
      </c>
      <c r="G104" s="2" t="str">
        <f>IF(B104&lt;&gt;"", 'ICS-217'!D106&amp;'ICS-217'!E106, "")</f>
        <v>62A-7</v>
      </c>
      <c r="H104" s="2" t="str">
        <f>IF(B104="", "", IF(AND('ICS-217'!H106="",'ICS-217'!K106&lt;&gt;""), "Tone", IF(AND('ICS-217'!H106&lt;&gt;"",'ICS-217'!K106&lt;&gt;""), "T Sql", "None" )))</f>
        <v>Tone</v>
      </c>
      <c r="I104" s="2" t="str">
        <f>IF(B104&lt;&gt;"", IF('ICS-217'!K106&lt;&gt;"", 'ICS-217'!K106 &amp; " Hz", "88.5 Hz"), "")</f>
        <v>186.2 Hz</v>
      </c>
      <c r="J104" s="2" t="str">
        <f>IF(B104&lt;&gt;"", IF('ICS-217'!H106&lt;&gt;"", 'ICS-217'!H106 &amp; " Hz", IF('ICS-217'!K106&lt;&gt;"", ('ICS-217'!K106 &amp; " Hz"), "88.5 Hz")), "")</f>
        <v>186.2 Hz</v>
      </c>
      <c r="K104" s="2" t="str">
        <f t="shared" si="2"/>
        <v>23</v>
      </c>
      <c r="L104" s="2" t="str">
        <f t="shared" si="3"/>
        <v>Both N</v>
      </c>
      <c r="M104" s="2" t="str">
        <f t="shared" si="4"/>
        <v>Off</v>
      </c>
      <c r="O104" s="2" t="str">
        <f t="shared" si="5"/>
        <v>Filter 1</v>
      </c>
    </row>
    <row r="105">
      <c r="A105" s="2" t="str">
        <f>IF(B105&lt;&gt;"", 'ICS-217'!A107, "")</f>
        <v/>
      </c>
      <c r="B105" s="113" t="str">
        <f>IF(AND('ICS-217'!F107&gt;'Radio Config'!$C$2, 'ICS-217'!F107&lt;'Radio Config'!$D$2, 'Radio Config'!$F$2="y"), 'ICS-217'!F107, IF(AND('ICS-217'!F107&gt;'Radio Config'!$C$3, 'ICS-217'!F107&lt;'Radio Config'!$D$3, 'Radio Config'!$F$3="y"), 'ICS-217'!F107, IF(AND('ICS-217'!F107&gt;'Radio Config'!$C$4, 'ICS-217'!F107&lt;'Radio Config'!$D$4, 'Radio Config'!$F$4="y"), 'ICS-217'!F107, IF(AND('ICS-217'!F107&gt;'Radio Config'!$C$5, 'ICS-217'!F107&lt;'Radio Config'!$D$5, 'Radio Config'!$F$5="y"), 'ICS-217'!F107, IF(AND('ICS-217'!F107&gt;'Radio Config'!$C$6, 'ICS-217'!F107&lt;'Radio Config'!$D$6, 'Radio Config'!$F$6="y"), 'ICS-217'!F107, IF(AND('ICS-217'!F107&gt;'Radio Config'!$C$7, 'ICS-217'!F107&lt;'Radio Config'!$D$7, 'Radio Config'!$F$7="y"), 'ICS-217'!F107, IF(AND('ICS-217'!F107&gt;'Radio Config'!$C$8, 'ICS-217'!F107&lt;'Radio Config'!$D$8, 'Radio Config'!$F$8="y"), 'ICS-217'!F107, "")))))))</f>
        <v/>
      </c>
      <c r="C105" s="114" t="str">
        <f>IF(B105&lt;&gt;"", 'ICS-217'!I107, "")</f>
        <v/>
      </c>
      <c r="D105" s="114" t="str">
        <f>IF('ICS-217'!L107&lt;&gt;"FM","", IF(AND('ICS-217'!F107&gt;'Radio Config'!$C$2, 'ICS-217'!F107&lt;'Radio Config'!$D$2, 'Radio Config'!$F$2="y"), ABS('ICS-217'!F107-'ICS-217'!I107), IF(AND('ICS-217'!F107&gt;'Radio Config'!$C$3, 'ICS-217'!F107&lt;'Radio Config'!$D$3, 'Radio Config'!$F$3="y"), ABS('ICS-217'!F107-'ICS-217'!I107), IF(AND('ICS-217'!F107&gt;'Radio Config'!$C$4, 'ICS-217'!F107&lt;'Radio Config'!$D$4, 'Radio Config'!$F$4="y"), ABS('ICS-217'!F107-'ICS-217'!I107), IF(AND('ICS-217'!F107&gt;'Radio Config'!$C$5, 'ICS-217'!F107&lt;'Radio Config'!$D$5, 'Radio Config'!$F$5="y"), ABS('ICS-217'!F107-'ICS-217'!I107), IF(AND('ICS-217'!F107&gt;'Radio Config'!$C$6, 'ICS-217'!F107&lt;'Radio Config'!$D$6, 'Radio Config'!$F$6="y"), ABS('ICS-217'!F107-'ICS-217'!I107), IF(AND('ICS-217'!F107&gt;'Radio Config'!$C$7, 'ICS-217'!F107&lt;'Radio Config'!$D$7, 'Radio Config'!$F$7="y"), ABS('ICS-217'!F107-'ICS-217'!I107), IF(AND('ICS-217'!F107&gt;'Radio Config'!$C$8, 'ICS-217'!F107&lt;'Radio Config'!$D$8, 'Radio Config'!$F$8="y"), ABS('ICS-217'!F107-'ICS-217'!I107), ""))))))))</f>
        <v/>
      </c>
      <c r="E105" s="2" t="str">
        <f t="shared" si="1"/>
        <v/>
      </c>
      <c r="F105" s="2" t="str">
        <f>IF(B105&lt;&gt;"", 'ICS-217'!L107, "")</f>
        <v/>
      </c>
      <c r="G105" s="2" t="str">
        <f>IF(B105&lt;&gt;"", 'ICS-217'!D107&amp;'ICS-217'!E107, "")</f>
        <v/>
      </c>
      <c r="H105" s="2" t="str">
        <f>IF(B105="", "", IF(AND('ICS-217'!H107="",'ICS-217'!K107&lt;&gt;""), "Tone", IF(AND('ICS-217'!H107&lt;&gt;"",'ICS-217'!K107&lt;&gt;""), "T Sql", "None" )))</f>
        <v/>
      </c>
      <c r="I105" s="2" t="str">
        <f>IF(B105&lt;&gt;"", IF('ICS-217'!K107&lt;&gt;"", 'ICS-217'!K107 &amp; " Hz", "88.5 Hz"), "")</f>
        <v/>
      </c>
      <c r="J105" s="2" t="str">
        <f>IF(B105&lt;&gt;"", IF('ICS-217'!H107&lt;&gt;"", 'ICS-217'!H107 &amp; " Hz", IF('ICS-217'!K107&lt;&gt;"", ('ICS-217'!K107 &amp; " Hz"), "88.5 Hz")), "")</f>
        <v/>
      </c>
      <c r="K105" s="2" t="str">
        <f t="shared" si="2"/>
        <v/>
      </c>
      <c r="L105" s="2" t="str">
        <f t="shared" si="3"/>
        <v/>
      </c>
      <c r="M105" s="2" t="str">
        <f t="shared" si="4"/>
        <v/>
      </c>
      <c r="O105" s="2" t="str">
        <f t="shared" si="5"/>
        <v/>
      </c>
    </row>
    <row r="106">
      <c r="A106" s="2" t="str">
        <f>IF(B106&lt;&gt;"", 'ICS-217'!A108, "")</f>
        <v/>
      </c>
      <c r="B106" s="113">
        <f>IF(AND('ICS-217'!F108&gt;'Radio Config'!$C$2, 'ICS-217'!F108&lt;'Radio Config'!$D$2, 'Radio Config'!$F$2="y"), 'ICS-217'!F108, IF(AND('ICS-217'!F108&gt;'Radio Config'!$C$3, 'ICS-217'!F108&lt;'Radio Config'!$D$3, 'Radio Config'!$F$3="y"), 'ICS-217'!F108, IF(AND('ICS-217'!F108&gt;'Radio Config'!$C$4, 'ICS-217'!F108&lt;'Radio Config'!$D$4, 'Radio Config'!$F$4="y"), 'ICS-217'!F108, IF(AND('ICS-217'!F108&gt;'Radio Config'!$C$5, 'ICS-217'!F108&lt;'Radio Config'!$D$5, 'Radio Config'!$F$5="y"), 'ICS-217'!F108, IF(AND('ICS-217'!F108&gt;'Radio Config'!$C$6, 'ICS-217'!F108&lt;'Radio Config'!$D$6, 'Radio Config'!$F$6="y"), 'ICS-217'!F108, IF(AND('ICS-217'!F108&gt;'Radio Config'!$C$7, 'ICS-217'!F108&lt;'Radio Config'!$D$7, 'Radio Config'!$F$7="y"), 'ICS-217'!F108, IF(AND('ICS-217'!F108&gt;'Radio Config'!$C$8, 'ICS-217'!F108&lt;'Radio Config'!$D$8, 'Radio Config'!$F$8="y"), 'ICS-217'!F108, "")))))))</f>
        <v>442.25</v>
      </c>
      <c r="C106" s="114">
        <f>IF(B106&lt;&gt;"", 'ICS-217'!I108, "")</f>
        <v>447.25</v>
      </c>
      <c r="D106" s="114">
        <f>IF('ICS-217'!L108&lt;&gt;"FM","", IF(AND('ICS-217'!F108&gt;'Radio Config'!$C$2, 'ICS-217'!F108&lt;'Radio Config'!$D$2, 'Radio Config'!$F$2="y"), ABS('ICS-217'!F108-'ICS-217'!I108), IF(AND('ICS-217'!F108&gt;'Radio Config'!$C$3, 'ICS-217'!F108&lt;'Radio Config'!$D$3, 'Radio Config'!$F$3="y"), ABS('ICS-217'!F108-'ICS-217'!I108), IF(AND('ICS-217'!F108&gt;'Radio Config'!$C$4, 'ICS-217'!F108&lt;'Radio Config'!$D$4, 'Radio Config'!$F$4="y"), ABS('ICS-217'!F108-'ICS-217'!I108), IF(AND('ICS-217'!F108&gt;'Radio Config'!$C$5, 'ICS-217'!F108&lt;'Radio Config'!$D$5, 'Radio Config'!$F$5="y"), ABS('ICS-217'!F108-'ICS-217'!I108), IF(AND('ICS-217'!F108&gt;'Radio Config'!$C$6, 'ICS-217'!F108&lt;'Radio Config'!$D$6, 'Radio Config'!$F$6="y"), ABS('ICS-217'!F108-'ICS-217'!I108), IF(AND('ICS-217'!F108&gt;'Radio Config'!$C$7, 'ICS-217'!F108&lt;'Radio Config'!$D$7, 'Radio Config'!$F$7="y"), ABS('ICS-217'!F108-'ICS-217'!I108), IF(AND('ICS-217'!F108&gt;'Radio Config'!$C$8, 'ICS-217'!F108&lt;'Radio Config'!$D$8, 'Radio Config'!$F$8="y"), ABS('ICS-217'!F108-'ICS-217'!I108), ""))))))))</f>
        <v>5</v>
      </c>
      <c r="E106" s="2" t="str">
        <f t="shared" si="1"/>
        <v>+DUP</v>
      </c>
      <c r="F106" s="2" t="str">
        <f>IF(B106&lt;&gt;"", 'ICS-217'!L108, "")</f>
        <v>FM</v>
      </c>
      <c r="G106" s="2" t="str">
        <f>IF(B106&lt;&gt;"", 'ICS-217'!D108&amp;'ICS-217'!E108, "")</f>
        <v>62C-7</v>
      </c>
      <c r="H106" s="2" t="str">
        <f>IF(B106="", "", IF(AND('ICS-217'!H108="",'ICS-217'!K108&lt;&gt;""), "Tone", IF(AND('ICS-217'!H108&lt;&gt;"",'ICS-217'!K108&lt;&gt;""), "T Sql", "None" )))</f>
        <v>Tone</v>
      </c>
      <c r="I106" s="2" t="str">
        <f>IF(B106&lt;&gt;"", IF('ICS-217'!K108&lt;&gt;"", 'ICS-217'!K108 &amp; " Hz", "88.5 Hz"), "")</f>
        <v>100 Hz</v>
      </c>
      <c r="J106" s="2" t="str">
        <f>IF(B106&lt;&gt;"", IF('ICS-217'!H108&lt;&gt;"", 'ICS-217'!H108 &amp; " Hz", IF('ICS-217'!K108&lt;&gt;"", ('ICS-217'!K108 &amp; " Hz"), "88.5 Hz")), "")</f>
        <v>100 Hz</v>
      </c>
      <c r="K106" s="2" t="str">
        <f t="shared" si="2"/>
        <v>23</v>
      </c>
      <c r="L106" s="2" t="str">
        <f t="shared" si="3"/>
        <v>Both N</v>
      </c>
      <c r="M106" s="2" t="str">
        <f t="shared" si="4"/>
        <v>Off</v>
      </c>
      <c r="O106" s="2" t="str">
        <f t="shared" si="5"/>
        <v>Filter 1</v>
      </c>
    </row>
    <row r="107">
      <c r="A107" s="2" t="str">
        <f>IF(B107&lt;&gt;"", 'ICS-217'!A109, "")</f>
        <v/>
      </c>
      <c r="B107" s="113" t="str">
        <f>IF(AND('ICS-217'!F109&gt;'Radio Config'!$C$2, 'ICS-217'!F109&lt;'Radio Config'!$D$2, 'Radio Config'!$F$2="y"), 'ICS-217'!F109, IF(AND('ICS-217'!F109&gt;'Radio Config'!$C$3, 'ICS-217'!F109&lt;'Radio Config'!$D$3, 'Radio Config'!$F$3="y"), 'ICS-217'!F109, IF(AND('ICS-217'!F109&gt;'Radio Config'!$C$4, 'ICS-217'!F109&lt;'Radio Config'!$D$4, 'Radio Config'!$F$4="y"), 'ICS-217'!F109, IF(AND('ICS-217'!F109&gt;'Radio Config'!$C$5, 'ICS-217'!F109&lt;'Radio Config'!$D$5, 'Radio Config'!$F$5="y"), 'ICS-217'!F109, IF(AND('ICS-217'!F109&gt;'Radio Config'!$C$6, 'ICS-217'!F109&lt;'Radio Config'!$D$6, 'Radio Config'!$F$6="y"), 'ICS-217'!F109, IF(AND('ICS-217'!F109&gt;'Radio Config'!$C$7, 'ICS-217'!F109&lt;'Radio Config'!$D$7, 'Radio Config'!$F$7="y"), 'ICS-217'!F109, IF(AND('ICS-217'!F109&gt;'Radio Config'!$C$8, 'ICS-217'!F109&lt;'Radio Config'!$D$8, 'Radio Config'!$F$8="y"), 'ICS-217'!F109, "")))))))</f>
        <v/>
      </c>
      <c r="C107" s="114" t="str">
        <f>IF(B107&lt;&gt;"", 'ICS-217'!I109, "")</f>
        <v/>
      </c>
      <c r="D107" s="114" t="str">
        <f>IF('ICS-217'!L109&lt;&gt;"FM","", IF(AND('ICS-217'!F109&gt;'Radio Config'!$C$2, 'ICS-217'!F109&lt;'Radio Config'!$D$2, 'Radio Config'!$F$2="y"), ABS('ICS-217'!F109-'ICS-217'!I109), IF(AND('ICS-217'!F109&gt;'Radio Config'!$C$3, 'ICS-217'!F109&lt;'Radio Config'!$D$3, 'Radio Config'!$F$3="y"), ABS('ICS-217'!F109-'ICS-217'!I109), IF(AND('ICS-217'!F109&gt;'Radio Config'!$C$4, 'ICS-217'!F109&lt;'Radio Config'!$D$4, 'Radio Config'!$F$4="y"), ABS('ICS-217'!F109-'ICS-217'!I109), IF(AND('ICS-217'!F109&gt;'Radio Config'!$C$5, 'ICS-217'!F109&lt;'Radio Config'!$D$5, 'Radio Config'!$F$5="y"), ABS('ICS-217'!F109-'ICS-217'!I109), IF(AND('ICS-217'!F109&gt;'Radio Config'!$C$6, 'ICS-217'!F109&lt;'Radio Config'!$D$6, 'Radio Config'!$F$6="y"), ABS('ICS-217'!F109-'ICS-217'!I109), IF(AND('ICS-217'!F109&gt;'Radio Config'!$C$7, 'ICS-217'!F109&lt;'Radio Config'!$D$7, 'Radio Config'!$F$7="y"), ABS('ICS-217'!F109-'ICS-217'!I109), IF(AND('ICS-217'!F109&gt;'Radio Config'!$C$8, 'ICS-217'!F109&lt;'Radio Config'!$D$8, 'Radio Config'!$F$8="y"), ABS('ICS-217'!F109-'ICS-217'!I109), ""))))))))</f>
        <v/>
      </c>
      <c r="E107" s="2" t="str">
        <f t="shared" si="1"/>
        <v/>
      </c>
      <c r="F107" s="2" t="str">
        <f>IF(B107&lt;&gt;"", 'ICS-217'!L109, "")</f>
        <v/>
      </c>
      <c r="G107" s="2" t="str">
        <f>IF(B107&lt;&gt;"", 'ICS-217'!D109&amp;'ICS-217'!E109, "")</f>
        <v/>
      </c>
      <c r="H107" s="2" t="str">
        <f>IF(B107="", "", IF(AND('ICS-217'!H109="",'ICS-217'!K109&lt;&gt;""), "Tone", IF(AND('ICS-217'!H109&lt;&gt;"",'ICS-217'!K109&lt;&gt;""), "T Sql", "None" )))</f>
        <v/>
      </c>
      <c r="I107" s="2" t="str">
        <f>IF(B107&lt;&gt;"", IF('ICS-217'!K109&lt;&gt;"", 'ICS-217'!K109 &amp; " Hz", "88.5 Hz"), "")</f>
        <v/>
      </c>
      <c r="J107" s="2" t="str">
        <f>IF(B107&lt;&gt;"", IF('ICS-217'!H109&lt;&gt;"", 'ICS-217'!H109 &amp; " Hz", IF('ICS-217'!K109&lt;&gt;"", ('ICS-217'!K109 &amp; " Hz"), "88.5 Hz")), "")</f>
        <v/>
      </c>
      <c r="K107" s="2" t="str">
        <f t="shared" si="2"/>
        <v/>
      </c>
      <c r="L107" s="2" t="str">
        <f t="shared" si="3"/>
        <v/>
      </c>
      <c r="M107" s="2" t="str">
        <f t="shared" si="4"/>
        <v/>
      </c>
      <c r="O107" s="2" t="str">
        <f t="shared" si="5"/>
        <v/>
      </c>
    </row>
    <row r="108">
      <c r="A108" s="2" t="str">
        <f>IF(B108&lt;&gt;"", 'ICS-217'!A110, "")</f>
        <v/>
      </c>
      <c r="B108" s="113" t="str">
        <f>IF(AND('ICS-217'!F110&gt;'Radio Config'!$C$2, 'ICS-217'!F110&lt;'Radio Config'!$D$2, 'Radio Config'!$F$2="y"), 'ICS-217'!F110, IF(AND('ICS-217'!F110&gt;'Radio Config'!$C$3, 'ICS-217'!F110&lt;'Radio Config'!$D$3, 'Radio Config'!$F$3="y"), 'ICS-217'!F110, IF(AND('ICS-217'!F110&gt;'Radio Config'!$C$4, 'ICS-217'!F110&lt;'Radio Config'!$D$4, 'Radio Config'!$F$4="y"), 'ICS-217'!F110, IF(AND('ICS-217'!F110&gt;'Radio Config'!$C$5, 'ICS-217'!F110&lt;'Radio Config'!$D$5, 'Radio Config'!$F$5="y"), 'ICS-217'!F110, IF(AND('ICS-217'!F110&gt;'Radio Config'!$C$6, 'ICS-217'!F110&lt;'Radio Config'!$D$6, 'Radio Config'!$F$6="y"), 'ICS-217'!F110, IF(AND('ICS-217'!F110&gt;'Radio Config'!$C$7, 'ICS-217'!F110&lt;'Radio Config'!$D$7, 'Radio Config'!$F$7="y"), 'ICS-217'!F110, IF(AND('ICS-217'!F110&gt;'Radio Config'!$C$8, 'ICS-217'!F110&lt;'Radio Config'!$D$8, 'Radio Config'!$F$8="y"), 'ICS-217'!F110, "")))))))</f>
        <v/>
      </c>
      <c r="C108" s="114" t="str">
        <f>IF(B108&lt;&gt;"", 'ICS-217'!I110, "")</f>
        <v/>
      </c>
      <c r="D108" s="114" t="str">
        <f>IF('ICS-217'!L110&lt;&gt;"FM","", IF(AND('ICS-217'!F110&gt;'Radio Config'!$C$2, 'ICS-217'!F110&lt;'Radio Config'!$D$2, 'Radio Config'!$F$2="y"), ABS('ICS-217'!F110-'ICS-217'!I110), IF(AND('ICS-217'!F110&gt;'Radio Config'!$C$3, 'ICS-217'!F110&lt;'Radio Config'!$D$3, 'Radio Config'!$F$3="y"), ABS('ICS-217'!F110-'ICS-217'!I110), IF(AND('ICS-217'!F110&gt;'Radio Config'!$C$4, 'ICS-217'!F110&lt;'Radio Config'!$D$4, 'Radio Config'!$F$4="y"), ABS('ICS-217'!F110-'ICS-217'!I110), IF(AND('ICS-217'!F110&gt;'Radio Config'!$C$5, 'ICS-217'!F110&lt;'Radio Config'!$D$5, 'Radio Config'!$F$5="y"), ABS('ICS-217'!F110-'ICS-217'!I110), IF(AND('ICS-217'!F110&gt;'Radio Config'!$C$6, 'ICS-217'!F110&lt;'Radio Config'!$D$6, 'Radio Config'!$F$6="y"), ABS('ICS-217'!F110-'ICS-217'!I110), IF(AND('ICS-217'!F110&gt;'Radio Config'!$C$7, 'ICS-217'!F110&lt;'Radio Config'!$D$7, 'Radio Config'!$F$7="y"), ABS('ICS-217'!F110-'ICS-217'!I110), IF(AND('ICS-217'!F110&gt;'Radio Config'!$C$8, 'ICS-217'!F110&lt;'Radio Config'!$D$8, 'Radio Config'!$F$8="y"), ABS('ICS-217'!F110-'ICS-217'!I110), ""))))))))</f>
        <v/>
      </c>
      <c r="E108" s="2" t="str">
        <f t="shared" si="1"/>
        <v/>
      </c>
      <c r="F108" s="2" t="str">
        <f>IF(B108&lt;&gt;"", 'ICS-217'!L110, "")</f>
        <v/>
      </c>
      <c r="G108" s="2" t="str">
        <f>IF(B108&lt;&gt;"", 'ICS-217'!D110&amp;'ICS-217'!E110, "")</f>
        <v/>
      </c>
      <c r="H108" s="2" t="str">
        <f>IF(B108="", "", IF(AND('ICS-217'!H110="",'ICS-217'!K110&lt;&gt;""), "Tone", IF(AND('ICS-217'!H110&lt;&gt;"",'ICS-217'!K110&lt;&gt;""), "T Sql", "None" )))</f>
        <v/>
      </c>
      <c r="I108" s="2" t="str">
        <f>IF(B108&lt;&gt;"", IF('ICS-217'!K110&lt;&gt;"", 'ICS-217'!K110 &amp; " Hz", "88.5 Hz"), "")</f>
        <v/>
      </c>
      <c r="J108" s="2" t="str">
        <f>IF(B108&lt;&gt;"", IF('ICS-217'!H110&lt;&gt;"", 'ICS-217'!H110 &amp; " Hz", IF('ICS-217'!K110&lt;&gt;"", ('ICS-217'!K110 &amp; " Hz"), "88.5 Hz")), "")</f>
        <v/>
      </c>
      <c r="K108" s="2" t="str">
        <f t="shared" si="2"/>
        <v/>
      </c>
      <c r="L108" s="2" t="str">
        <f t="shared" si="3"/>
        <v/>
      </c>
      <c r="M108" s="2" t="str">
        <f t="shared" si="4"/>
        <v/>
      </c>
      <c r="O108" s="2" t="str">
        <f t="shared" si="5"/>
        <v/>
      </c>
    </row>
    <row r="109">
      <c r="A109" s="2" t="str">
        <f>IF(B109&lt;&gt;"", 'ICS-217'!A111, "")</f>
        <v/>
      </c>
      <c r="B109" s="113" t="str">
        <f>IF(AND('ICS-217'!F111&gt;'Radio Config'!$C$2, 'ICS-217'!F111&lt;'Radio Config'!$D$2, 'Radio Config'!$F$2="y"), 'ICS-217'!F111, IF(AND('ICS-217'!F111&gt;'Radio Config'!$C$3, 'ICS-217'!F111&lt;'Radio Config'!$D$3, 'Radio Config'!$F$3="y"), 'ICS-217'!F111, IF(AND('ICS-217'!F111&gt;'Radio Config'!$C$4, 'ICS-217'!F111&lt;'Radio Config'!$D$4, 'Radio Config'!$F$4="y"), 'ICS-217'!F111, IF(AND('ICS-217'!F111&gt;'Radio Config'!$C$5, 'ICS-217'!F111&lt;'Radio Config'!$D$5, 'Radio Config'!$F$5="y"), 'ICS-217'!F111, IF(AND('ICS-217'!F111&gt;'Radio Config'!$C$6, 'ICS-217'!F111&lt;'Radio Config'!$D$6, 'Radio Config'!$F$6="y"), 'ICS-217'!F111, IF(AND('ICS-217'!F111&gt;'Radio Config'!$C$7, 'ICS-217'!F111&lt;'Radio Config'!$D$7, 'Radio Config'!$F$7="y"), 'ICS-217'!F111, IF(AND('ICS-217'!F111&gt;'Radio Config'!$C$8, 'ICS-217'!F111&lt;'Radio Config'!$D$8, 'Radio Config'!$F$8="y"), 'ICS-217'!F111, "")))))))</f>
        <v/>
      </c>
      <c r="C109" s="114" t="str">
        <f>IF(B109&lt;&gt;"", 'ICS-217'!I111, "")</f>
        <v/>
      </c>
      <c r="D109" s="114" t="str">
        <f>IF('ICS-217'!L111&lt;&gt;"FM","", IF(AND('ICS-217'!F111&gt;'Radio Config'!$C$2, 'ICS-217'!F111&lt;'Radio Config'!$D$2, 'Radio Config'!$F$2="y"), ABS('ICS-217'!F111-'ICS-217'!I111), IF(AND('ICS-217'!F111&gt;'Radio Config'!$C$3, 'ICS-217'!F111&lt;'Radio Config'!$D$3, 'Radio Config'!$F$3="y"), ABS('ICS-217'!F111-'ICS-217'!I111), IF(AND('ICS-217'!F111&gt;'Radio Config'!$C$4, 'ICS-217'!F111&lt;'Radio Config'!$D$4, 'Radio Config'!$F$4="y"), ABS('ICS-217'!F111-'ICS-217'!I111), IF(AND('ICS-217'!F111&gt;'Radio Config'!$C$5, 'ICS-217'!F111&lt;'Radio Config'!$D$5, 'Radio Config'!$F$5="y"), ABS('ICS-217'!F111-'ICS-217'!I111), IF(AND('ICS-217'!F111&gt;'Radio Config'!$C$6, 'ICS-217'!F111&lt;'Radio Config'!$D$6, 'Radio Config'!$F$6="y"), ABS('ICS-217'!F111-'ICS-217'!I111), IF(AND('ICS-217'!F111&gt;'Radio Config'!$C$7, 'ICS-217'!F111&lt;'Radio Config'!$D$7, 'Radio Config'!$F$7="y"), ABS('ICS-217'!F111-'ICS-217'!I111), IF(AND('ICS-217'!F111&gt;'Radio Config'!$C$8, 'ICS-217'!F111&lt;'Radio Config'!$D$8, 'Radio Config'!$F$8="y"), ABS('ICS-217'!F111-'ICS-217'!I111), ""))))))))</f>
        <v/>
      </c>
      <c r="E109" s="2" t="str">
        <f t="shared" si="1"/>
        <v/>
      </c>
      <c r="F109" s="2" t="str">
        <f>IF(B109&lt;&gt;"", 'ICS-217'!L111, "")</f>
        <v/>
      </c>
      <c r="G109" s="2" t="str">
        <f>IF(B109&lt;&gt;"", 'ICS-217'!D111&amp;'ICS-217'!E111, "")</f>
        <v/>
      </c>
      <c r="H109" s="2" t="str">
        <f>IF(B109="", "", IF(AND('ICS-217'!H111="",'ICS-217'!K111&lt;&gt;""), "Tone", IF(AND('ICS-217'!H111&lt;&gt;"",'ICS-217'!K111&lt;&gt;""), "T Sql", "None" )))</f>
        <v/>
      </c>
      <c r="I109" s="2" t="str">
        <f>IF(B109&lt;&gt;"", IF('ICS-217'!K111&lt;&gt;"", 'ICS-217'!K111 &amp; " Hz", "88.5 Hz"), "")</f>
        <v/>
      </c>
      <c r="J109" s="2" t="str">
        <f>IF(B109&lt;&gt;"", IF('ICS-217'!H111&lt;&gt;"", 'ICS-217'!H111 &amp; " Hz", IF('ICS-217'!K111&lt;&gt;"", ('ICS-217'!K111 &amp; " Hz"), "88.5 Hz")), "")</f>
        <v/>
      </c>
      <c r="K109" s="2" t="str">
        <f t="shared" si="2"/>
        <v/>
      </c>
      <c r="L109" s="2" t="str">
        <f t="shared" si="3"/>
        <v/>
      </c>
      <c r="M109" s="2" t="str">
        <f t="shared" si="4"/>
        <v/>
      </c>
      <c r="O109" s="2" t="str">
        <f t="shared" si="5"/>
        <v/>
      </c>
    </row>
    <row r="110">
      <c r="A110" s="2" t="str">
        <f>IF(B110&lt;&gt;"", 'ICS-217'!A112, "")</f>
        <v/>
      </c>
      <c r="B110" s="113" t="str">
        <f>IF(AND('ICS-217'!F112&gt;'Radio Config'!$C$2, 'ICS-217'!F112&lt;'Radio Config'!$D$2, 'Radio Config'!$F$2="y"), 'ICS-217'!F112, IF(AND('ICS-217'!F112&gt;'Radio Config'!$C$3, 'ICS-217'!F112&lt;'Radio Config'!$D$3, 'Radio Config'!$F$3="y"), 'ICS-217'!F112, IF(AND('ICS-217'!F112&gt;'Radio Config'!$C$4, 'ICS-217'!F112&lt;'Radio Config'!$D$4, 'Radio Config'!$F$4="y"), 'ICS-217'!F112, IF(AND('ICS-217'!F112&gt;'Radio Config'!$C$5, 'ICS-217'!F112&lt;'Radio Config'!$D$5, 'Radio Config'!$F$5="y"), 'ICS-217'!F112, IF(AND('ICS-217'!F112&gt;'Radio Config'!$C$6, 'ICS-217'!F112&lt;'Radio Config'!$D$6, 'Radio Config'!$F$6="y"), 'ICS-217'!F112, IF(AND('ICS-217'!F112&gt;'Radio Config'!$C$7, 'ICS-217'!F112&lt;'Radio Config'!$D$7, 'Radio Config'!$F$7="y"), 'ICS-217'!F112, IF(AND('ICS-217'!F112&gt;'Radio Config'!$C$8, 'ICS-217'!F112&lt;'Radio Config'!$D$8, 'Radio Config'!$F$8="y"), 'ICS-217'!F112, "")))))))</f>
        <v/>
      </c>
      <c r="C110" s="114" t="str">
        <f>IF(B110&lt;&gt;"", 'ICS-217'!I112, "")</f>
        <v/>
      </c>
      <c r="D110" s="114" t="str">
        <f>IF('ICS-217'!L112&lt;&gt;"FM","", IF(AND('ICS-217'!F112&gt;'Radio Config'!$C$2, 'ICS-217'!F112&lt;'Radio Config'!$D$2, 'Radio Config'!$F$2="y"), ABS('ICS-217'!F112-'ICS-217'!I112), IF(AND('ICS-217'!F112&gt;'Radio Config'!$C$3, 'ICS-217'!F112&lt;'Radio Config'!$D$3, 'Radio Config'!$F$3="y"), ABS('ICS-217'!F112-'ICS-217'!I112), IF(AND('ICS-217'!F112&gt;'Radio Config'!$C$4, 'ICS-217'!F112&lt;'Radio Config'!$D$4, 'Radio Config'!$F$4="y"), ABS('ICS-217'!F112-'ICS-217'!I112), IF(AND('ICS-217'!F112&gt;'Radio Config'!$C$5, 'ICS-217'!F112&lt;'Radio Config'!$D$5, 'Radio Config'!$F$5="y"), ABS('ICS-217'!F112-'ICS-217'!I112), IF(AND('ICS-217'!F112&gt;'Radio Config'!$C$6, 'ICS-217'!F112&lt;'Radio Config'!$D$6, 'Radio Config'!$F$6="y"), ABS('ICS-217'!F112-'ICS-217'!I112), IF(AND('ICS-217'!F112&gt;'Radio Config'!$C$7, 'ICS-217'!F112&lt;'Radio Config'!$D$7, 'Radio Config'!$F$7="y"), ABS('ICS-217'!F112-'ICS-217'!I112), IF(AND('ICS-217'!F112&gt;'Radio Config'!$C$8, 'ICS-217'!F112&lt;'Radio Config'!$D$8, 'Radio Config'!$F$8="y"), ABS('ICS-217'!F112-'ICS-217'!I112), ""))))))))</f>
        <v/>
      </c>
      <c r="E110" s="2" t="str">
        <f t="shared" si="1"/>
        <v/>
      </c>
      <c r="F110" s="2" t="str">
        <f>IF(B110&lt;&gt;"", 'ICS-217'!L112, "")</f>
        <v/>
      </c>
      <c r="G110" s="2" t="str">
        <f>IF(B110&lt;&gt;"", 'ICS-217'!D112&amp;'ICS-217'!E112, "")</f>
        <v/>
      </c>
      <c r="H110" s="2" t="str">
        <f>IF(B110="", "", IF(AND('ICS-217'!H112="",'ICS-217'!K112&lt;&gt;""), "Tone", IF(AND('ICS-217'!H112&lt;&gt;"",'ICS-217'!K112&lt;&gt;""), "T Sql", "None" )))</f>
        <v/>
      </c>
      <c r="I110" s="2" t="str">
        <f>IF(B110&lt;&gt;"", IF('ICS-217'!K112&lt;&gt;"", 'ICS-217'!K112 &amp; " Hz", "88.5 Hz"), "")</f>
        <v/>
      </c>
      <c r="J110" s="2" t="str">
        <f>IF(B110&lt;&gt;"", IF('ICS-217'!H112&lt;&gt;"", 'ICS-217'!H112 &amp; " Hz", IF('ICS-217'!K112&lt;&gt;"", ('ICS-217'!K112 &amp; " Hz"), "88.5 Hz")), "")</f>
        <v/>
      </c>
      <c r="K110" s="2" t="str">
        <f t="shared" si="2"/>
        <v/>
      </c>
      <c r="L110" s="2" t="str">
        <f t="shared" si="3"/>
        <v/>
      </c>
      <c r="M110" s="2" t="str">
        <f t="shared" si="4"/>
        <v/>
      </c>
      <c r="O110" s="2" t="str">
        <f t="shared" si="5"/>
        <v/>
      </c>
    </row>
    <row r="111">
      <c r="A111" s="2" t="str">
        <f>IF(B111&lt;&gt;"", 'ICS-217'!A113, "")</f>
        <v/>
      </c>
      <c r="B111" s="113">
        <f>IF(AND('ICS-217'!F113&gt;'Radio Config'!$C$2, 'ICS-217'!F113&lt;'Radio Config'!$D$2, 'Radio Config'!$F$2="y"), 'ICS-217'!F113, IF(AND('ICS-217'!F113&gt;'Radio Config'!$C$3, 'ICS-217'!F113&lt;'Radio Config'!$D$3, 'Radio Config'!$F$3="y"), 'ICS-217'!F113, IF(AND('ICS-217'!F113&gt;'Radio Config'!$C$4, 'ICS-217'!F113&lt;'Radio Config'!$D$4, 'Radio Config'!$F$4="y"), 'ICS-217'!F113, IF(AND('ICS-217'!F113&gt;'Radio Config'!$C$5, 'ICS-217'!F113&lt;'Radio Config'!$D$5, 'Radio Config'!$F$5="y"), 'ICS-217'!F113, IF(AND('ICS-217'!F113&gt;'Radio Config'!$C$6, 'ICS-217'!F113&lt;'Radio Config'!$D$6, 'Radio Config'!$F$6="y"), 'ICS-217'!F113, IF(AND('ICS-217'!F113&gt;'Radio Config'!$C$7, 'ICS-217'!F113&lt;'Radio Config'!$D$7, 'Radio Config'!$F$7="y"), 'ICS-217'!F113, IF(AND('ICS-217'!F113&gt;'Radio Config'!$C$8, 'ICS-217'!F113&lt;'Radio Config'!$D$8, 'Radio Config'!$F$8="y"), 'ICS-217'!F113, "")))))))</f>
        <v>443.075</v>
      </c>
      <c r="C111" s="114">
        <f>IF(B111&lt;&gt;"", 'ICS-217'!I113, "")</f>
        <v>448.075</v>
      </c>
      <c r="D111" s="114">
        <f>IF('ICS-217'!L113&lt;&gt;"FM","", IF(AND('ICS-217'!F113&gt;'Radio Config'!$C$2, 'ICS-217'!F113&lt;'Radio Config'!$D$2, 'Radio Config'!$F$2="y"), ABS('ICS-217'!F113-'ICS-217'!I113), IF(AND('ICS-217'!F113&gt;'Radio Config'!$C$3, 'ICS-217'!F113&lt;'Radio Config'!$D$3, 'Radio Config'!$F$3="y"), ABS('ICS-217'!F113-'ICS-217'!I113), IF(AND('ICS-217'!F113&gt;'Radio Config'!$C$4, 'ICS-217'!F113&lt;'Radio Config'!$D$4, 'Radio Config'!$F$4="y"), ABS('ICS-217'!F113-'ICS-217'!I113), IF(AND('ICS-217'!F113&gt;'Radio Config'!$C$5, 'ICS-217'!F113&lt;'Radio Config'!$D$5, 'Radio Config'!$F$5="y"), ABS('ICS-217'!F113-'ICS-217'!I113), IF(AND('ICS-217'!F113&gt;'Radio Config'!$C$6, 'ICS-217'!F113&lt;'Radio Config'!$D$6, 'Radio Config'!$F$6="y"), ABS('ICS-217'!F113-'ICS-217'!I113), IF(AND('ICS-217'!F113&gt;'Radio Config'!$C$7, 'ICS-217'!F113&lt;'Radio Config'!$D$7, 'Radio Config'!$F$7="y"), ABS('ICS-217'!F113-'ICS-217'!I113), IF(AND('ICS-217'!F113&gt;'Radio Config'!$C$8, 'ICS-217'!F113&lt;'Radio Config'!$D$8, 'Radio Config'!$F$8="y"), ABS('ICS-217'!F113-'ICS-217'!I113), ""))))))))</f>
        <v>5</v>
      </c>
      <c r="E111" s="2" t="str">
        <f t="shared" si="1"/>
        <v>+DUP</v>
      </c>
      <c r="F111" s="2" t="str">
        <f>IF(B111&lt;&gt;"", 'ICS-217'!L113, "")</f>
        <v>FM</v>
      </c>
      <c r="G111" s="2" t="str">
        <f>IF(B111&lt;&gt;"", 'ICS-217'!D113&amp;'ICS-217'!E113, "")</f>
        <v>70BZ-7</v>
      </c>
      <c r="H111" s="2" t="str">
        <f>IF(B111="", "", IF(AND('ICS-217'!H113="",'ICS-217'!K113&lt;&gt;""), "Tone", IF(AND('ICS-217'!H113&lt;&gt;"",'ICS-217'!K113&lt;&gt;""), "T Sql", "None" )))</f>
        <v>Tone</v>
      </c>
      <c r="I111" s="2" t="str">
        <f>IF(B111&lt;&gt;"", IF('ICS-217'!K113&lt;&gt;"", 'ICS-217'!K113 &amp; " Hz", "88.5 Hz"), "")</f>
        <v>151.4 Hz</v>
      </c>
      <c r="J111" s="2" t="str">
        <f>IF(B111&lt;&gt;"", IF('ICS-217'!H113&lt;&gt;"", 'ICS-217'!H113 &amp; " Hz", IF('ICS-217'!K113&lt;&gt;"", ('ICS-217'!K113 &amp; " Hz"), "88.5 Hz")), "")</f>
        <v>151.4 Hz</v>
      </c>
      <c r="K111" s="2" t="str">
        <f t="shared" si="2"/>
        <v>23</v>
      </c>
      <c r="L111" s="2" t="str">
        <f t="shared" si="3"/>
        <v>Both N</v>
      </c>
      <c r="M111" s="2" t="str">
        <f t="shared" si="4"/>
        <v>Off</v>
      </c>
      <c r="O111" s="2" t="str">
        <f t="shared" si="5"/>
        <v>Filter 1</v>
      </c>
    </row>
    <row r="112">
      <c r="A112" s="2" t="str">
        <f>IF(B112&lt;&gt;"", 'ICS-217'!A114, "")</f>
        <v/>
      </c>
      <c r="B112" s="113" t="str">
        <f>IF(AND('ICS-217'!F114&gt;'Radio Config'!$C$2, 'ICS-217'!F114&lt;'Radio Config'!$D$2, 'Radio Config'!$F$2="y"), 'ICS-217'!F114, IF(AND('ICS-217'!F114&gt;'Radio Config'!$C$3, 'ICS-217'!F114&lt;'Radio Config'!$D$3, 'Radio Config'!$F$3="y"), 'ICS-217'!F114, IF(AND('ICS-217'!F114&gt;'Radio Config'!$C$4, 'ICS-217'!F114&lt;'Radio Config'!$D$4, 'Radio Config'!$F$4="y"), 'ICS-217'!F114, IF(AND('ICS-217'!F114&gt;'Radio Config'!$C$5, 'ICS-217'!F114&lt;'Radio Config'!$D$5, 'Radio Config'!$F$5="y"), 'ICS-217'!F114, IF(AND('ICS-217'!F114&gt;'Radio Config'!$C$6, 'ICS-217'!F114&lt;'Radio Config'!$D$6, 'Radio Config'!$F$6="y"), 'ICS-217'!F114, IF(AND('ICS-217'!F114&gt;'Radio Config'!$C$7, 'ICS-217'!F114&lt;'Radio Config'!$D$7, 'Radio Config'!$F$7="y"), 'ICS-217'!F114, IF(AND('ICS-217'!F114&gt;'Radio Config'!$C$8, 'ICS-217'!F114&lt;'Radio Config'!$D$8, 'Radio Config'!$F$8="y"), 'ICS-217'!F114, "")))))))</f>
        <v/>
      </c>
      <c r="C112" s="114" t="str">
        <f>IF(B112&lt;&gt;"", 'ICS-217'!I114, "")</f>
        <v/>
      </c>
      <c r="D112" s="114" t="str">
        <f>IF('ICS-217'!L114&lt;&gt;"FM","", IF(AND('ICS-217'!F114&gt;'Radio Config'!$C$2, 'ICS-217'!F114&lt;'Radio Config'!$D$2, 'Radio Config'!$F$2="y"), ABS('ICS-217'!F114-'ICS-217'!I114), IF(AND('ICS-217'!F114&gt;'Radio Config'!$C$3, 'ICS-217'!F114&lt;'Radio Config'!$D$3, 'Radio Config'!$F$3="y"), ABS('ICS-217'!F114-'ICS-217'!I114), IF(AND('ICS-217'!F114&gt;'Radio Config'!$C$4, 'ICS-217'!F114&lt;'Radio Config'!$D$4, 'Radio Config'!$F$4="y"), ABS('ICS-217'!F114-'ICS-217'!I114), IF(AND('ICS-217'!F114&gt;'Radio Config'!$C$5, 'ICS-217'!F114&lt;'Radio Config'!$D$5, 'Radio Config'!$F$5="y"), ABS('ICS-217'!F114-'ICS-217'!I114), IF(AND('ICS-217'!F114&gt;'Radio Config'!$C$6, 'ICS-217'!F114&lt;'Radio Config'!$D$6, 'Radio Config'!$F$6="y"), ABS('ICS-217'!F114-'ICS-217'!I114), IF(AND('ICS-217'!F114&gt;'Radio Config'!$C$7, 'ICS-217'!F114&lt;'Radio Config'!$D$7, 'Radio Config'!$F$7="y"), ABS('ICS-217'!F114-'ICS-217'!I114), IF(AND('ICS-217'!F114&gt;'Radio Config'!$C$8, 'ICS-217'!F114&lt;'Radio Config'!$D$8, 'Radio Config'!$F$8="y"), ABS('ICS-217'!F114-'ICS-217'!I114), ""))))))))</f>
        <v/>
      </c>
      <c r="E112" s="2" t="str">
        <f t="shared" si="1"/>
        <v/>
      </c>
      <c r="F112" s="2" t="str">
        <f>IF(B112&lt;&gt;"", 'ICS-217'!L114, "")</f>
        <v/>
      </c>
      <c r="G112" s="2" t="str">
        <f>IF(B112&lt;&gt;"", 'ICS-217'!D114&amp;'ICS-217'!E114, "")</f>
        <v/>
      </c>
      <c r="H112" s="2" t="str">
        <f>IF(B112="", "", IF(AND('ICS-217'!H114="",'ICS-217'!K114&lt;&gt;""), "Tone", IF(AND('ICS-217'!H114&lt;&gt;"",'ICS-217'!K114&lt;&gt;""), "T Sql", "None" )))</f>
        <v/>
      </c>
      <c r="I112" s="2" t="str">
        <f>IF(B112&lt;&gt;"", IF('ICS-217'!K114&lt;&gt;"", 'ICS-217'!K114 &amp; " Hz", "88.5 Hz"), "")</f>
        <v/>
      </c>
      <c r="J112" s="2" t="str">
        <f>IF(B112&lt;&gt;"", IF('ICS-217'!H114&lt;&gt;"", 'ICS-217'!H114 &amp; " Hz", IF('ICS-217'!K114&lt;&gt;"", ('ICS-217'!K114 &amp; " Hz"), "88.5 Hz")), "")</f>
        <v/>
      </c>
      <c r="K112" s="2" t="str">
        <f t="shared" si="2"/>
        <v/>
      </c>
      <c r="L112" s="2" t="str">
        <f t="shared" si="3"/>
        <v/>
      </c>
      <c r="M112" s="2" t="str">
        <f t="shared" si="4"/>
        <v/>
      </c>
      <c r="O112" s="2" t="str">
        <f t="shared" si="5"/>
        <v/>
      </c>
    </row>
    <row r="113">
      <c r="A113" s="2" t="str">
        <f>IF(B113&lt;&gt;"", 'ICS-217'!A115, "")</f>
        <v/>
      </c>
      <c r="B113" s="113" t="str">
        <f>IF(AND('ICS-217'!F115&gt;'Radio Config'!$C$2, 'ICS-217'!F115&lt;'Radio Config'!$D$2, 'Radio Config'!$F$2="y"), 'ICS-217'!F115, IF(AND('ICS-217'!F115&gt;'Radio Config'!$C$3, 'ICS-217'!F115&lt;'Radio Config'!$D$3, 'Radio Config'!$F$3="y"), 'ICS-217'!F115, IF(AND('ICS-217'!F115&gt;'Radio Config'!$C$4, 'ICS-217'!F115&lt;'Radio Config'!$D$4, 'Radio Config'!$F$4="y"), 'ICS-217'!F115, IF(AND('ICS-217'!F115&gt;'Radio Config'!$C$5, 'ICS-217'!F115&lt;'Radio Config'!$D$5, 'Radio Config'!$F$5="y"), 'ICS-217'!F115, IF(AND('ICS-217'!F115&gt;'Radio Config'!$C$6, 'ICS-217'!F115&lt;'Radio Config'!$D$6, 'Radio Config'!$F$6="y"), 'ICS-217'!F115, IF(AND('ICS-217'!F115&gt;'Radio Config'!$C$7, 'ICS-217'!F115&lt;'Radio Config'!$D$7, 'Radio Config'!$F$7="y"), 'ICS-217'!F115, IF(AND('ICS-217'!F115&gt;'Radio Config'!$C$8, 'ICS-217'!F115&lt;'Radio Config'!$D$8, 'Radio Config'!$F$8="y"), 'ICS-217'!F115, "")))))))</f>
        <v/>
      </c>
      <c r="C113" s="114" t="str">
        <f>IF(B113&lt;&gt;"", 'ICS-217'!I115, "")</f>
        <v/>
      </c>
      <c r="D113" s="114" t="str">
        <f>IF('ICS-217'!L115&lt;&gt;"FM","", IF(AND('ICS-217'!F115&gt;'Radio Config'!$C$2, 'ICS-217'!F115&lt;'Radio Config'!$D$2, 'Radio Config'!$F$2="y"), ABS('ICS-217'!F115-'ICS-217'!I115), IF(AND('ICS-217'!F115&gt;'Radio Config'!$C$3, 'ICS-217'!F115&lt;'Radio Config'!$D$3, 'Radio Config'!$F$3="y"), ABS('ICS-217'!F115-'ICS-217'!I115), IF(AND('ICS-217'!F115&gt;'Radio Config'!$C$4, 'ICS-217'!F115&lt;'Radio Config'!$D$4, 'Radio Config'!$F$4="y"), ABS('ICS-217'!F115-'ICS-217'!I115), IF(AND('ICS-217'!F115&gt;'Radio Config'!$C$5, 'ICS-217'!F115&lt;'Radio Config'!$D$5, 'Radio Config'!$F$5="y"), ABS('ICS-217'!F115-'ICS-217'!I115), IF(AND('ICS-217'!F115&gt;'Radio Config'!$C$6, 'ICS-217'!F115&lt;'Radio Config'!$D$6, 'Radio Config'!$F$6="y"), ABS('ICS-217'!F115-'ICS-217'!I115), IF(AND('ICS-217'!F115&gt;'Radio Config'!$C$7, 'ICS-217'!F115&lt;'Radio Config'!$D$7, 'Radio Config'!$F$7="y"), ABS('ICS-217'!F115-'ICS-217'!I115), IF(AND('ICS-217'!F115&gt;'Radio Config'!$C$8, 'ICS-217'!F115&lt;'Radio Config'!$D$8, 'Radio Config'!$F$8="y"), ABS('ICS-217'!F115-'ICS-217'!I115), ""))))))))</f>
        <v/>
      </c>
      <c r="E113" s="2" t="str">
        <f t="shared" si="1"/>
        <v/>
      </c>
      <c r="F113" s="2" t="str">
        <f>IF(B113&lt;&gt;"", 'ICS-217'!L115, "")</f>
        <v/>
      </c>
      <c r="G113" s="2" t="str">
        <f>IF(B113&lt;&gt;"", 'ICS-217'!D115&amp;'ICS-217'!E115, "")</f>
        <v/>
      </c>
      <c r="H113" s="2" t="str">
        <f>IF(B113="", "", IF(AND('ICS-217'!H115="",'ICS-217'!K115&lt;&gt;""), "Tone", IF(AND('ICS-217'!H115&lt;&gt;"",'ICS-217'!K115&lt;&gt;""), "T Sql", "None" )))</f>
        <v/>
      </c>
      <c r="I113" s="2" t="str">
        <f>IF(B113&lt;&gt;"", IF('ICS-217'!K115&lt;&gt;"", 'ICS-217'!K115 &amp; " Hz", "88.5 Hz"), "")</f>
        <v/>
      </c>
      <c r="J113" s="2" t="str">
        <f>IF(B113&lt;&gt;"", IF('ICS-217'!H115&lt;&gt;"", 'ICS-217'!H115 &amp; " Hz", IF('ICS-217'!K115&lt;&gt;"", ('ICS-217'!K115 &amp; " Hz"), "88.5 Hz")), "")</f>
        <v/>
      </c>
      <c r="K113" s="2" t="str">
        <f t="shared" si="2"/>
        <v/>
      </c>
      <c r="L113" s="2" t="str">
        <f t="shared" si="3"/>
        <v/>
      </c>
      <c r="M113" s="2" t="str">
        <f t="shared" si="4"/>
        <v/>
      </c>
      <c r="O113" s="2" t="str">
        <f t="shared" si="5"/>
        <v/>
      </c>
    </row>
    <row r="114">
      <c r="A114" s="2" t="str">
        <f>IF(B114&lt;&gt;"", 'ICS-217'!A116, "")</f>
        <v/>
      </c>
      <c r="B114" s="113">
        <f>IF(AND('ICS-217'!F116&gt;'Radio Config'!$C$2, 'ICS-217'!F116&lt;'Radio Config'!$D$2, 'Radio Config'!$F$2="y"), 'ICS-217'!F116, IF(AND('ICS-217'!F116&gt;'Radio Config'!$C$3, 'ICS-217'!F116&lt;'Radio Config'!$D$3, 'Radio Config'!$F$3="y"), 'ICS-217'!F116, IF(AND('ICS-217'!F116&gt;'Radio Config'!$C$4, 'ICS-217'!F116&lt;'Radio Config'!$D$4, 'Radio Config'!$F$4="y"), 'ICS-217'!F116, IF(AND('ICS-217'!F116&gt;'Radio Config'!$C$5, 'ICS-217'!F116&lt;'Radio Config'!$D$5, 'Radio Config'!$F$5="y"), 'ICS-217'!F116, IF(AND('ICS-217'!F116&gt;'Radio Config'!$C$6, 'ICS-217'!F116&lt;'Radio Config'!$D$6, 'Radio Config'!$F$6="y"), 'ICS-217'!F116, IF(AND('ICS-217'!F116&gt;'Radio Config'!$C$7, 'ICS-217'!F116&lt;'Radio Config'!$D$7, 'Radio Config'!$F$7="y"), 'ICS-217'!F116, IF(AND('ICS-217'!F116&gt;'Radio Config'!$C$8, 'ICS-217'!F116&lt;'Radio Config'!$D$8, 'Radio Config'!$F$8="y"), 'ICS-217'!F116, "")))))))</f>
        <v>443.45</v>
      </c>
      <c r="C114" s="114">
        <f>IF(B114&lt;&gt;"", 'ICS-217'!I116, "")</f>
        <v>448.45</v>
      </c>
      <c r="D114" s="114">
        <f>IF('ICS-217'!L116&lt;&gt;"FM","", IF(AND('ICS-217'!F116&gt;'Radio Config'!$C$2, 'ICS-217'!F116&lt;'Radio Config'!$D$2, 'Radio Config'!$F$2="y"), ABS('ICS-217'!F116-'ICS-217'!I116), IF(AND('ICS-217'!F116&gt;'Radio Config'!$C$3, 'ICS-217'!F116&lt;'Radio Config'!$D$3, 'Radio Config'!$F$3="y"), ABS('ICS-217'!F116-'ICS-217'!I116), IF(AND('ICS-217'!F116&gt;'Radio Config'!$C$4, 'ICS-217'!F116&lt;'Radio Config'!$D$4, 'Radio Config'!$F$4="y"), ABS('ICS-217'!F116-'ICS-217'!I116), IF(AND('ICS-217'!F116&gt;'Radio Config'!$C$5, 'ICS-217'!F116&lt;'Radio Config'!$D$5, 'Radio Config'!$F$5="y"), ABS('ICS-217'!F116-'ICS-217'!I116), IF(AND('ICS-217'!F116&gt;'Radio Config'!$C$6, 'ICS-217'!F116&lt;'Radio Config'!$D$6, 'Radio Config'!$F$6="y"), ABS('ICS-217'!F116-'ICS-217'!I116), IF(AND('ICS-217'!F116&gt;'Radio Config'!$C$7, 'ICS-217'!F116&lt;'Radio Config'!$D$7, 'Radio Config'!$F$7="y"), ABS('ICS-217'!F116-'ICS-217'!I116), IF(AND('ICS-217'!F116&gt;'Radio Config'!$C$8, 'ICS-217'!F116&lt;'Radio Config'!$D$8, 'Radio Config'!$F$8="y"), ABS('ICS-217'!F116-'ICS-217'!I116), ""))))))))</f>
        <v>5</v>
      </c>
      <c r="E114" s="2" t="str">
        <f t="shared" si="1"/>
        <v>+DUP</v>
      </c>
      <c r="F114" s="2" t="str">
        <f>IF(B114&lt;&gt;"", 'ICS-217'!L116, "")</f>
        <v>FM</v>
      </c>
      <c r="G114" s="2" t="str">
        <f>IF(B114&lt;&gt;"", 'ICS-217'!D116&amp;'ICS-217'!E116, "")</f>
        <v>72B-2</v>
      </c>
      <c r="H114" s="2" t="str">
        <f>IF(B114="", "", IF(AND('ICS-217'!H116="",'ICS-217'!K116&lt;&gt;""), "Tone", IF(AND('ICS-217'!H116&lt;&gt;"",'ICS-217'!K116&lt;&gt;""), "T Sql", "None" )))</f>
        <v>None</v>
      </c>
      <c r="I114" s="2" t="str">
        <f>IF(B114&lt;&gt;"", IF('ICS-217'!K116&lt;&gt;"", 'ICS-217'!K116 &amp; " Hz", "88.5 Hz"), "")</f>
        <v>88.5 Hz</v>
      </c>
      <c r="J114" s="2" t="str">
        <f>IF(B114&lt;&gt;"", IF('ICS-217'!H116&lt;&gt;"", 'ICS-217'!H116 &amp; " Hz", IF('ICS-217'!K116&lt;&gt;"", ('ICS-217'!K116 &amp; " Hz"), "88.5 Hz")), "")</f>
        <v>88.5 Hz</v>
      </c>
      <c r="K114" s="2" t="str">
        <f t="shared" si="2"/>
        <v>23</v>
      </c>
      <c r="L114" s="2" t="str">
        <f t="shared" si="3"/>
        <v>Both N</v>
      </c>
      <c r="M114" s="2" t="str">
        <f t="shared" si="4"/>
        <v>Off</v>
      </c>
      <c r="O114" s="2" t="str">
        <f t="shared" si="5"/>
        <v>Filter 1</v>
      </c>
    </row>
    <row r="115">
      <c r="A115" s="2" t="str">
        <f>IF(B115&lt;&gt;"", 'ICS-217'!A117, "")</f>
        <v/>
      </c>
      <c r="B115" s="113" t="str">
        <f>IF(AND('ICS-217'!F117&gt;'Radio Config'!$C$2, 'ICS-217'!F117&lt;'Radio Config'!$D$2, 'Radio Config'!$F$2="y"), 'ICS-217'!F117, IF(AND('ICS-217'!F117&gt;'Radio Config'!$C$3, 'ICS-217'!F117&lt;'Radio Config'!$D$3, 'Radio Config'!$F$3="y"), 'ICS-217'!F117, IF(AND('ICS-217'!F117&gt;'Radio Config'!$C$4, 'ICS-217'!F117&lt;'Radio Config'!$D$4, 'Radio Config'!$F$4="y"), 'ICS-217'!F117, IF(AND('ICS-217'!F117&gt;'Radio Config'!$C$5, 'ICS-217'!F117&lt;'Radio Config'!$D$5, 'Radio Config'!$F$5="y"), 'ICS-217'!F117, IF(AND('ICS-217'!F117&gt;'Radio Config'!$C$6, 'ICS-217'!F117&lt;'Radio Config'!$D$6, 'Radio Config'!$F$6="y"), 'ICS-217'!F117, IF(AND('ICS-217'!F117&gt;'Radio Config'!$C$7, 'ICS-217'!F117&lt;'Radio Config'!$D$7, 'Radio Config'!$F$7="y"), 'ICS-217'!F117, IF(AND('ICS-217'!F117&gt;'Radio Config'!$C$8, 'ICS-217'!F117&lt;'Radio Config'!$D$8, 'Radio Config'!$F$8="y"), 'ICS-217'!F117, "")))))))</f>
        <v/>
      </c>
      <c r="C115" s="114" t="str">
        <f>IF(B115&lt;&gt;"", 'ICS-217'!I117, "")</f>
        <v/>
      </c>
      <c r="D115" s="114" t="str">
        <f>IF('ICS-217'!L117&lt;&gt;"FM","", IF(AND('ICS-217'!F117&gt;'Radio Config'!$C$2, 'ICS-217'!F117&lt;'Radio Config'!$D$2, 'Radio Config'!$F$2="y"), ABS('ICS-217'!F117-'ICS-217'!I117), IF(AND('ICS-217'!F117&gt;'Radio Config'!$C$3, 'ICS-217'!F117&lt;'Radio Config'!$D$3, 'Radio Config'!$F$3="y"), ABS('ICS-217'!F117-'ICS-217'!I117), IF(AND('ICS-217'!F117&gt;'Radio Config'!$C$4, 'ICS-217'!F117&lt;'Radio Config'!$D$4, 'Radio Config'!$F$4="y"), ABS('ICS-217'!F117-'ICS-217'!I117), IF(AND('ICS-217'!F117&gt;'Radio Config'!$C$5, 'ICS-217'!F117&lt;'Radio Config'!$D$5, 'Radio Config'!$F$5="y"), ABS('ICS-217'!F117-'ICS-217'!I117), IF(AND('ICS-217'!F117&gt;'Radio Config'!$C$6, 'ICS-217'!F117&lt;'Radio Config'!$D$6, 'Radio Config'!$F$6="y"), ABS('ICS-217'!F117-'ICS-217'!I117), IF(AND('ICS-217'!F117&gt;'Radio Config'!$C$7, 'ICS-217'!F117&lt;'Radio Config'!$D$7, 'Radio Config'!$F$7="y"), ABS('ICS-217'!F117-'ICS-217'!I117), IF(AND('ICS-217'!F117&gt;'Radio Config'!$C$8, 'ICS-217'!F117&lt;'Radio Config'!$D$8, 'Radio Config'!$F$8="y"), ABS('ICS-217'!F117-'ICS-217'!I117), ""))))))))</f>
        <v/>
      </c>
      <c r="E115" s="2" t="str">
        <f t="shared" si="1"/>
        <v/>
      </c>
      <c r="F115" s="2" t="str">
        <f>IF(B115&lt;&gt;"", 'ICS-217'!L117, "")</f>
        <v/>
      </c>
      <c r="G115" s="2" t="str">
        <f>IF(B115&lt;&gt;"", 'ICS-217'!D117&amp;'ICS-217'!E117, "")</f>
        <v/>
      </c>
      <c r="H115" s="2" t="str">
        <f>IF(B115="", "", IF(AND('ICS-217'!H117="",'ICS-217'!K117&lt;&gt;""), "Tone", IF(AND('ICS-217'!H117&lt;&gt;"",'ICS-217'!K117&lt;&gt;""), "T Sql", "None" )))</f>
        <v/>
      </c>
      <c r="I115" s="2" t="str">
        <f>IF(B115&lt;&gt;"", IF('ICS-217'!K117&lt;&gt;"", 'ICS-217'!K117 &amp; " Hz", "88.5 Hz"), "")</f>
        <v/>
      </c>
      <c r="J115" s="2" t="str">
        <f>IF(B115&lt;&gt;"", IF('ICS-217'!H117&lt;&gt;"", 'ICS-217'!H117 &amp; " Hz", IF('ICS-217'!K117&lt;&gt;"", ('ICS-217'!K117 &amp; " Hz"), "88.5 Hz")), "")</f>
        <v/>
      </c>
      <c r="K115" s="2" t="str">
        <f t="shared" si="2"/>
        <v/>
      </c>
      <c r="L115" s="2" t="str">
        <f t="shared" si="3"/>
        <v/>
      </c>
      <c r="M115" s="2" t="str">
        <f t="shared" si="4"/>
        <v/>
      </c>
      <c r="O115" s="2" t="str">
        <f t="shared" si="5"/>
        <v/>
      </c>
    </row>
    <row r="116">
      <c r="A116" s="2" t="str">
        <f>IF(B116&lt;&gt;"", 'ICS-217'!A118, "")</f>
        <v/>
      </c>
      <c r="B116" s="113" t="str">
        <f>IF(AND('ICS-217'!F118&gt;'Radio Config'!$C$2, 'ICS-217'!F118&lt;'Radio Config'!$D$2, 'Radio Config'!$F$2="y"), 'ICS-217'!F118, IF(AND('ICS-217'!F118&gt;'Radio Config'!$C$3, 'ICS-217'!F118&lt;'Radio Config'!$D$3, 'Radio Config'!$F$3="y"), 'ICS-217'!F118, IF(AND('ICS-217'!F118&gt;'Radio Config'!$C$4, 'ICS-217'!F118&lt;'Radio Config'!$D$4, 'Radio Config'!$F$4="y"), 'ICS-217'!F118, IF(AND('ICS-217'!F118&gt;'Radio Config'!$C$5, 'ICS-217'!F118&lt;'Radio Config'!$D$5, 'Radio Config'!$F$5="y"), 'ICS-217'!F118, IF(AND('ICS-217'!F118&gt;'Radio Config'!$C$6, 'ICS-217'!F118&lt;'Radio Config'!$D$6, 'Radio Config'!$F$6="y"), 'ICS-217'!F118, IF(AND('ICS-217'!F118&gt;'Radio Config'!$C$7, 'ICS-217'!F118&lt;'Radio Config'!$D$7, 'Radio Config'!$F$7="y"), 'ICS-217'!F118, IF(AND('ICS-217'!F118&gt;'Radio Config'!$C$8, 'ICS-217'!F118&lt;'Radio Config'!$D$8, 'Radio Config'!$F$8="y"), 'ICS-217'!F118, "")))))))</f>
        <v/>
      </c>
      <c r="C116" s="114" t="str">
        <f>IF(B116&lt;&gt;"", 'ICS-217'!I118, "")</f>
        <v/>
      </c>
      <c r="D116" s="114" t="str">
        <f>IF('ICS-217'!L118&lt;&gt;"FM","", IF(AND('ICS-217'!F118&gt;'Radio Config'!$C$2, 'ICS-217'!F118&lt;'Radio Config'!$D$2, 'Radio Config'!$F$2="y"), ABS('ICS-217'!F118-'ICS-217'!I118), IF(AND('ICS-217'!F118&gt;'Radio Config'!$C$3, 'ICS-217'!F118&lt;'Radio Config'!$D$3, 'Radio Config'!$F$3="y"), ABS('ICS-217'!F118-'ICS-217'!I118), IF(AND('ICS-217'!F118&gt;'Radio Config'!$C$4, 'ICS-217'!F118&lt;'Radio Config'!$D$4, 'Radio Config'!$F$4="y"), ABS('ICS-217'!F118-'ICS-217'!I118), IF(AND('ICS-217'!F118&gt;'Radio Config'!$C$5, 'ICS-217'!F118&lt;'Radio Config'!$D$5, 'Radio Config'!$F$5="y"), ABS('ICS-217'!F118-'ICS-217'!I118), IF(AND('ICS-217'!F118&gt;'Radio Config'!$C$6, 'ICS-217'!F118&lt;'Radio Config'!$D$6, 'Radio Config'!$F$6="y"), ABS('ICS-217'!F118-'ICS-217'!I118), IF(AND('ICS-217'!F118&gt;'Radio Config'!$C$7, 'ICS-217'!F118&lt;'Radio Config'!$D$7, 'Radio Config'!$F$7="y"), ABS('ICS-217'!F118-'ICS-217'!I118), IF(AND('ICS-217'!F118&gt;'Radio Config'!$C$8, 'ICS-217'!F118&lt;'Radio Config'!$D$8, 'Radio Config'!$F$8="y"), ABS('ICS-217'!F118-'ICS-217'!I118), ""))))))))</f>
        <v/>
      </c>
      <c r="E116" s="2" t="str">
        <f t="shared" si="1"/>
        <v/>
      </c>
      <c r="F116" s="2" t="str">
        <f>IF(B116&lt;&gt;"", 'ICS-217'!L118, "")</f>
        <v/>
      </c>
      <c r="G116" s="2" t="str">
        <f>IF(B116&lt;&gt;"", 'ICS-217'!D118&amp;'ICS-217'!E118, "")</f>
        <v/>
      </c>
      <c r="H116" s="2" t="str">
        <f>IF(B116="", "", IF(AND('ICS-217'!H118="",'ICS-217'!K118&lt;&gt;""), "Tone", IF(AND('ICS-217'!H118&lt;&gt;"",'ICS-217'!K118&lt;&gt;""), "T Sql", "None" )))</f>
        <v/>
      </c>
      <c r="I116" s="2" t="str">
        <f>IF(B116&lt;&gt;"", IF('ICS-217'!K118&lt;&gt;"", 'ICS-217'!K118 &amp; " Hz", "88.5 Hz"), "")</f>
        <v/>
      </c>
      <c r="J116" s="2" t="str">
        <f>IF(B116&lt;&gt;"", IF('ICS-217'!H118&lt;&gt;"", 'ICS-217'!H118 &amp; " Hz", IF('ICS-217'!K118&lt;&gt;"", ('ICS-217'!K118 &amp; " Hz"), "88.5 Hz")), "")</f>
        <v/>
      </c>
      <c r="K116" s="2" t="str">
        <f t="shared" si="2"/>
        <v/>
      </c>
      <c r="L116" s="2" t="str">
        <f t="shared" si="3"/>
        <v/>
      </c>
      <c r="M116" s="2" t="str">
        <f t="shared" si="4"/>
        <v/>
      </c>
      <c r="O116" s="2" t="str">
        <f t="shared" si="5"/>
        <v/>
      </c>
    </row>
    <row r="117">
      <c r="A117" s="2" t="str">
        <f>IF(B117&lt;&gt;"", 'ICS-217'!A119, "")</f>
        <v/>
      </c>
      <c r="B117" s="113" t="str">
        <f>IF(AND('ICS-217'!F119&gt;'Radio Config'!$C$2, 'ICS-217'!F119&lt;'Radio Config'!$D$2, 'Radio Config'!$F$2="y"), 'ICS-217'!F119, IF(AND('ICS-217'!F119&gt;'Radio Config'!$C$3, 'ICS-217'!F119&lt;'Radio Config'!$D$3, 'Radio Config'!$F$3="y"), 'ICS-217'!F119, IF(AND('ICS-217'!F119&gt;'Radio Config'!$C$4, 'ICS-217'!F119&lt;'Radio Config'!$D$4, 'Radio Config'!$F$4="y"), 'ICS-217'!F119, IF(AND('ICS-217'!F119&gt;'Radio Config'!$C$5, 'ICS-217'!F119&lt;'Radio Config'!$D$5, 'Radio Config'!$F$5="y"), 'ICS-217'!F119, IF(AND('ICS-217'!F119&gt;'Radio Config'!$C$6, 'ICS-217'!F119&lt;'Radio Config'!$D$6, 'Radio Config'!$F$6="y"), 'ICS-217'!F119, IF(AND('ICS-217'!F119&gt;'Radio Config'!$C$7, 'ICS-217'!F119&lt;'Radio Config'!$D$7, 'Radio Config'!$F$7="y"), 'ICS-217'!F119, IF(AND('ICS-217'!F119&gt;'Radio Config'!$C$8, 'ICS-217'!F119&lt;'Radio Config'!$D$8, 'Radio Config'!$F$8="y"), 'ICS-217'!F119, "")))))))</f>
        <v/>
      </c>
      <c r="C117" s="114" t="str">
        <f>IF(B117&lt;&gt;"", 'ICS-217'!I119, "")</f>
        <v/>
      </c>
      <c r="D117" s="114" t="str">
        <f>IF('ICS-217'!L119&lt;&gt;"FM","", IF(AND('ICS-217'!F119&gt;'Radio Config'!$C$2, 'ICS-217'!F119&lt;'Radio Config'!$D$2, 'Radio Config'!$F$2="y"), ABS('ICS-217'!F119-'ICS-217'!I119), IF(AND('ICS-217'!F119&gt;'Radio Config'!$C$3, 'ICS-217'!F119&lt;'Radio Config'!$D$3, 'Radio Config'!$F$3="y"), ABS('ICS-217'!F119-'ICS-217'!I119), IF(AND('ICS-217'!F119&gt;'Radio Config'!$C$4, 'ICS-217'!F119&lt;'Radio Config'!$D$4, 'Radio Config'!$F$4="y"), ABS('ICS-217'!F119-'ICS-217'!I119), IF(AND('ICS-217'!F119&gt;'Radio Config'!$C$5, 'ICS-217'!F119&lt;'Radio Config'!$D$5, 'Radio Config'!$F$5="y"), ABS('ICS-217'!F119-'ICS-217'!I119), IF(AND('ICS-217'!F119&gt;'Radio Config'!$C$6, 'ICS-217'!F119&lt;'Radio Config'!$D$6, 'Radio Config'!$F$6="y"), ABS('ICS-217'!F119-'ICS-217'!I119), IF(AND('ICS-217'!F119&gt;'Radio Config'!$C$7, 'ICS-217'!F119&lt;'Radio Config'!$D$7, 'Radio Config'!$F$7="y"), ABS('ICS-217'!F119-'ICS-217'!I119), IF(AND('ICS-217'!F119&gt;'Radio Config'!$C$8, 'ICS-217'!F119&lt;'Radio Config'!$D$8, 'Radio Config'!$F$8="y"), ABS('ICS-217'!F119-'ICS-217'!I119), ""))))))))</f>
        <v/>
      </c>
      <c r="E117" s="2" t="str">
        <f t="shared" si="1"/>
        <v/>
      </c>
      <c r="F117" s="2" t="str">
        <f>IF(B117&lt;&gt;"", 'ICS-217'!L119, "")</f>
        <v/>
      </c>
      <c r="G117" s="2" t="str">
        <f>IF(B117&lt;&gt;"", 'ICS-217'!D119&amp;'ICS-217'!E119, "")</f>
        <v/>
      </c>
      <c r="H117" s="2" t="str">
        <f>IF(B117="", "", IF(AND('ICS-217'!H119="",'ICS-217'!K119&lt;&gt;""), "Tone", IF(AND('ICS-217'!H119&lt;&gt;"",'ICS-217'!K119&lt;&gt;""), "T Sql", "None" )))</f>
        <v/>
      </c>
      <c r="I117" s="2" t="str">
        <f>IF(B117&lt;&gt;"", IF('ICS-217'!K119&lt;&gt;"", 'ICS-217'!K119 &amp; " Hz", "88.5 Hz"), "")</f>
        <v/>
      </c>
      <c r="J117" s="2" t="str">
        <f>IF(B117&lt;&gt;"", IF('ICS-217'!H119&lt;&gt;"", 'ICS-217'!H119 &amp; " Hz", IF('ICS-217'!K119&lt;&gt;"", ('ICS-217'!K119 &amp; " Hz"), "88.5 Hz")), "")</f>
        <v/>
      </c>
      <c r="K117" s="2" t="str">
        <f t="shared" si="2"/>
        <v/>
      </c>
      <c r="L117" s="2" t="str">
        <f t="shared" si="3"/>
        <v/>
      </c>
      <c r="M117" s="2" t="str">
        <f t="shared" si="4"/>
        <v/>
      </c>
      <c r="O117" s="2" t="str">
        <f t="shared" si="5"/>
        <v/>
      </c>
    </row>
    <row r="118">
      <c r="A118" s="2" t="str">
        <f>IF(B118&lt;&gt;"", 'ICS-217'!A120, "")</f>
        <v/>
      </c>
      <c r="B118" s="113" t="str">
        <f>IF(AND('ICS-217'!F120&gt;'Radio Config'!$C$2, 'ICS-217'!F120&lt;'Radio Config'!$D$2, 'Radio Config'!$F$2="y"), 'ICS-217'!F120, IF(AND('ICS-217'!F120&gt;'Radio Config'!$C$3, 'ICS-217'!F120&lt;'Radio Config'!$D$3, 'Radio Config'!$F$3="y"), 'ICS-217'!F120, IF(AND('ICS-217'!F120&gt;'Radio Config'!$C$4, 'ICS-217'!F120&lt;'Radio Config'!$D$4, 'Radio Config'!$F$4="y"), 'ICS-217'!F120, IF(AND('ICS-217'!F120&gt;'Radio Config'!$C$5, 'ICS-217'!F120&lt;'Radio Config'!$D$5, 'Radio Config'!$F$5="y"), 'ICS-217'!F120, IF(AND('ICS-217'!F120&gt;'Radio Config'!$C$6, 'ICS-217'!F120&lt;'Radio Config'!$D$6, 'Radio Config'!$F$6="y"), 'ICS-217'!F120, IF(AND('ICS-217'!F120&gt;'Radio Config'!$C$7, 'ICS-217'!F120&lt;'Radio Config'!$D$7, 'Radio Config'!$F$7="y"), 'ICS-217'!F120, IF(AND('ICS-217'!F120&gt;'Radio Config'!$C$8, 'ICS-217'!F120&lt;'Radio Config'!$D$8, 'Radio Config'!$F$8="y"), 'ICS-217'!F120, "")))))))</f>
        <v/>
      </c>
      <c r="C118" s="114" t="str">
        <f>IF(B118&lt;&gt;"", 'ICS-217'!I120, "")</f>
        <v/>
      </c>
      <c r="D118" s="114" t="str">
        <f>IF('ICS-217'!L120&lt;&gt;"FM","", IF(AND('ICS-217'!F120&gt;'Radio Config'!$C$2, 'ICS-217'!F120&lt;'Radio Config'!$D$2, 'Radio Config'!$F$2="y"), ABS('ICS-217'!F120-'ICS-217'!I120), IF(AND('ICS-217'!F120&gt;'Radio Config'!$C$3, 'ICS-217'!F120&lt;'Radio Config'!$D$3, 'Radio Config'!$F$3="y"), ABS('ICS-217'!F120-'ICS-217'!I120), IF(AND('ICS-217'!F120&gt;'Radio Config'!$C$4, 'ICS-217'!F120&lt;'Radio Config'!$D$4, 'Radio Config'!$F$4="y"), ABS('ICS-217'!F120-'ICS-217'!I120), IF(AND('ICS-217'!F120&gt;'Radio Config'!$C$5, 'ICS-217'!F120&lt;'Radio Config'!$D$5, 'Radio Config'!$F$5="y"), ABS('ICS-217'!F120-'ICS-217'!I120), IF(AND('ICS-217'!F120&gt;'Radio Config'!$C$6, 'ICS-217'!F120&lt;'Radio Config'!$D$6, 'Radio Config'!$F$6="y"), ABS('ICS-217'!F120-'ICS-217'!I120), IF(AND('ICS-217'!F120&gt;'Radio Config'!$C$7, 'ICS-217'!F120&lt;'Radio Config'!$D$7, 'Radio Config'!$F$7="y"), ABS('ICS-217'!F120-'ICS-217'!I120), IF(AND('ICS-217'!F120&gt;'Radio Config'!$C$8, 'ICS-217'!F120&lt;'Radio Config'!$D$8, 'Radio Config'!$F$8="y"), ABS('ICS-217'!F120-'ICS-217'!I120), ""))))))))</f>
        <v/>
      </c>
      <c r="E118" s="2" t="str">
        <f t="shared" si="1"/>
        <v/>
      </c>
      <c r="F118" s="2" t="str">
        <f>IF(B118&lt;&gt;"", 'ICS-217'!L120, "")</f>
        <v/>
      </c>
      <c r="G118" s="2" t="str">
        <f>IF(B118&lt;&gt;"", 'ICS-217'!D120&amp;'ICS-217'!E120, "")</f>
        <v/>
      </c>
      <c r="H118" s="2" t="str">
        <f>IF(B118="", "", IF(AND('ICS-217'!H120="",'ICS-217'!K120&lt;&gt;""), "Tone", IF(AND('ICS-217'!H120&lt;&gt;"",'ICS-217'!K120&lt;&gt;""), "T Sql", "None" )))</f>
        <v/>
      </c>
      <c r="I118" s="2" t="str">
        <f>IF(B118&lt;&gt;"", IF('ICS-217'!K120&lt;&gt;"", 'ICS-217'!K120 &amp; " Hz", "88.5 Hz"), "")</f>
        <v/>
      </c>
      <c r="J118" s="2" t="str">
        <f>IF(B118&lt;&gt;"", IF('ICS-217'!H120&lt;&gt;"", 'ICS-217'!H120 &amp; " Hz", IF('ICS-217'!K120&lt;&gt;"", ('ICS-217'!K120 &amp; " Hz"), "88.5 Hz")), "")</f>
        <v/>
      </c>
      <c r="K118" s="2" t="str">
        <f t="shared" si="2"/>
        <v/>
      </c>
      <c r="L118" s="2" t="str">
        <f t="shared" si="3"/>
        <v/>
      </c>
      <c r="M118" s="2" t="str">
        <f t="shared" si="4"/>
        <v/>
      </c>
      <c r="O118" s="2" t="str">
        <f t="shared" si="5"/>
        <v/>
      </c>
    </row>
    <row r="119">
      <c r="A119" s="2" t="str">
        <f>IF(B119&lt;&gt;"", 'ICS-217'!A121, "")</f>
        <v/>
      </c>
      <c r="B119" s="113">
        <f>IF(AND('ICS-217'!F121&gt;'Radio Config'!$C$2, 'ICS-217'!F121&lt;'Radio Config'!$D$2, 'Radio Config'!$F$2="y"), 'ICS-217'!F121, IF(AND('ICS-217'!F121&gt;'Radio Config'!$C$3, 'ICS-217'!F121&lt;'Radio Config'!$D$3, 'Radio Config'!$F$3="y"), 'ICS-217'!F121, IF(AND('ICS-217'!F121&gt;'Radio Config'!$C$4, 'ICS-217'!F121&lt;'Radio Config'!$D$4, 'Radio Config'!$F$4="y"), 'ICS-217'!F121, IF(AND('ICS-217'!F121&gt;'Radio Config'!$C$5, 'ICS-217'!F121&lt;'Radio Config'!$D$5, 'Radio Config'!$F$5="y"), 'ICS-217'!F121, IF(AND('ICS-217'!F121&gt;'Radio Config'!$C$6, 'ICS-217'!F121&lt;'Radio Config'!$D$6, 'Radio Config'!$F$6="y"), 'ICS-217'!F121, IF(AND('ICS-217'!F121&gt;'Radio Config'!$C$7, 'ICS-217'!F121&lt;'Radio Config'!$D$7, 'Radio Config'!$F$7="y"), 'ICS-217'!F121, IF(AND('ICS-217'!F121&gt;'Radio Config'!$C$8, 'ICS-217'!F121&lt;'Radio Config'!$D$8, 'Radio Config'!$F$8="y"), 'ICS-217'!F121, "")))))))</f>
        <v>444.55</v>
      </c>
      <c r="C119" s="114">
        <f>IF(B119&lt;&gt;"", 'ICS-217'!I121, "")</f>
        <v>449.55</v>
      </c>
      <c r="D119" s="114">
        <f>IF('ICS-217'!L121&lt;&gt;"FM","", IF(AND('ICS-217'!F121&gt;'Radio Config'!$C$2, 'ICS-217'!F121&lt;'Radio Config'!$D$2, 'Radio Config'!$F$2="y"), ABS('ICS-217'!F121-'ICS-217'!I121), IF(AND('ICS-217'!F121&gt;'Radio Config'!$C$3, 'ICS-217'!F121&lt;'Radio Config'!$D$3, 'Radio Config'!$F$3="y"), ABS('ICS-217'!F121-'ICS-217'!I121), IF(AND('ICS-217'!F121&gt;'Radio Config'!$C$4, 'ICS-217'!F121&lt;'Radio Config'!$D$4, 'Radio Config'!$F$4="y"), ABS('ICS-217'!F121-'ICS-217'!I121), IF(AND('ICS-217'!F121&gt;'Radio Config'!$C$5, 'ICS-217'!F121&lt;'Radio Config'!$D$5, 'Radio Config'!$F$5="y"), ABS('ICS-217'!F121-'ICS-217'!I121), IF(AND('ICS-217'!F121&gt;'Radio Config'!$C$6, 'ICS-217'!F121&lt;'Radio Config'!$D$6, 'Radio Config'!$F$6="y"), ABS('ICS-217'!F121-'ICS-217'!I121), IF(AND('ICS-217'!F121&gt;'Radio Config'!$C$7, 'ICS-217'!F121&lt;'Radio Config'!$D$7, 'Radio Config'!$F$7="y"), ABS('ICS-217'!F121-'ICS-217'!I121), IF(AND('ICS-217'!F121&gt;'Radio Config'!$C$8, 'ICS-217'!F121&lt;'Radio Config'!$D$8, 'Radio Config'!$F$8="y"), ABS('ICS-217'!F121-'ICS-217'!I121), ""))))))))</f>
        <v>5</v>
      </c>
      <c r="E119" s="2" t="str">
        <f t="shared" si="1"/>
        <v>+DUP</v>
      </c>
      <c r="F119" s="2" t="str">
        <f>IF(B119&lt;&gt;"", 'ICS-217'!L121, "")</f>
        <v>FM</v>
      </c>
      <c r="G119" s="2" t="str">
        <f>IF(B119&lt;&gt;"", 'ICS-217'!D121&amp;'ICS-217'!E121, "")</f>
        <v>77AA-7</v>
      </c>
      <c r="H119" s="2" t="str">
        <f>IF(B119="", "", IF(AND('ICS-217'!H121="",'ICS-217'!K121&lt;&gt;""), "Tone", IF(AND('ICS-217'!H121&lt;&gt;"",'ICS-217'!K121&lt;&gt;""), "T Sql", "None" )))</f>
        <v>Tone</v>
      </c>
      <c r="I119" s="2" t="str">
        <f>IF(B119&lt;&gt;"", IF('ICS-217'!K121&lt;&gt;"", 'ICS-217'!K121 &amp; " Hz", "88.5 Hz"), "")</f>
        <v>131.8 Hz</v>
      </c>
      <c r="J119" s="2" t="str">
        <f>IF(B119&lt;&gt;"", IF('ICS-217'!H121&lt;&gt;"", 'ICS-217'!H121 &amp; " Hz", IF('ICS-217'!K121&lt;&gt;"", ('ICS-217'!K121 &amp; " Hz"), "88.5 Hz")), "")</f>
        <v>131.8 Hz</v>
      </c>
      <c r="K119" s="2" t="str">
        <f t="shared" si="2"/>
        <v>23</v>
      </c>
      <c r="L119" s="2" t="str">
        <f t="shared" si="3"/>
        <v>Both N</v>
      </c>
      <c r="M119" s="2" t="str">
        <f t="shared" si="4"/>
        <v>Off</v>
      </c>
      <c r="O119" s="2" t="str">
        <f t="shared" si="5"/>
        <v>Filter 1</v>
      </c>
    </row>
    <row r="120">
      <c r="A120" s="2" t="str">
        <f>IF(B120&lt;&gt;"", 'ICS-217'!A122, "")</f>
        <v/>
      </c>
      <c r="B120" s="113">
        <f>IF(AND('ICS-217'!F122&gt;'Radio Config'!$C$2, 'ICS-217'!F122&lt;'Radio Config'!$D$2, 'Radio Config'!$F$2="y"), 'ICS-217'!F122, IF(AND('ICS-217'!F122&gt;'Radio Config'!$C$3, 'ICS-217'!F122&lt;'Radio Config'!$D$3, 'Radio Config'!$F$3="y"), 'ICS-217'!F122, IF(AND('ICS-217'!F122&gt;'Radio Config'!$C$4, 'ICS-217'!F122&lt;'Radio Config'!$D$4, 'Radio Config'!$F$4="y"), 'ICS-217'!F122, IF(AND('ICS-217'!F122&gt;'Radio Config'!$C$5, 'ICS-217'!F122&lt;'Radio Config'!$D$5, 'Radio Config'!$F$5="y"), 'ICS-217'!F122, IF(AND('ICS-217'!F122&gt;'Radio Config'!$C$6, 'ICS-217'!F122&lt;'Radio Config'!$D$6, 'Radio Config'!$F$6="y"), 'ICS-217'!F122, IF(AND('ICS-217'!F122&gt;'Radio Config'!$C$7, 'ICS-217'!F122&lt;'Radio Config'!$D$7, 'Radio Config'!$F$7="y"), 'ICS-217'!F122, IF(AND('ICS-217'!F122&gt;'Radio Config'!$C$8, 'ICS-217'!F122&lt;'Radio Config'!$D$8, 'Radio Config'!$F$8="y"), 'ICS-217'!F122, "")))))))</f>
        <v>444.55</v>
      </c>
      <c r="C120" s="114">
        <f>IF(B120&lt;&gt;"", 'ICS-217'!I122, "")</f>
        <v>449.55</v>
      </c>
      <c r="D120" s="114">
        <f>IF('ICS-217'!L122&lt;&gt;"FM","", IF(AND('ICS-217'!F122&gt;'Radio Config'!$C$2, 'ICS-217'!F122&lt;'Radio Config'!$D$2, 'Radio Config'!$F$2="y"), ABS('ICS-217'!F122-'ICS-217'!I122), IF(AND('ICS-217'!F122&gt;'Radio Config'!$C$3, 'ICS-217'!F122&lt;'Radio Config'!$D$3, 'Radio Config'!$F$3="y"), ABS('ICS-217'!F122-'ICS-217'!I122), IF(AND('ICS-217'!F122&gt;'Radio Config'!$C$4, 'ICS-217'!F122&lt;'Radio Config'!$D$4, 'Radio Config'!$F$4="y"), ABS('ICS-217'!F122-'ICS-217'!I122), IF(AND('ICS-217'!F122&gt;'Radio Config'!$C$5, 'ICS-217'!F122&lt;'Radio Config'!$D$5, 'Radio Config'!$F$5="y"), ABS('ICS-217'!F122-'ICS-217'!I122), IF(AND('ICS-217'!F122&gt;'Radio Config'!$C$6, 'ICS-217'!F122&lt;'Radio Config'!$D$6, 'Radio Config'!$F$6="y"), ABS('ICS-217'!F122-'ICS-217'!I122), IF(AND('ICS-217'!F122&gt;'Radio Config'!$C$7, 'ICS-217'!F122&lt;'Radio Config'!$D$7, 'Radio Config'!$F$7="y"), ABS('ICS-217'!F122-'ICS-217'!I122), IF(AND('ICS-217'!F122&gt;'Radio Config'!$C$8, 'ICS-217'!F122&lt;'Radio Config'!$D$8, 'Radio Config'!$F$8="y"), ABS('ICS-217'!F122-'ICS-217'!I122), ""))))))))</f>
        <v>5</v>
      </c>
      <c r="E120" s="2" t="str">
        <f t="shared" si="1"/>
        <v>+DUP</v>
      </c>
      <c r="F120" s="2" t="str">
        <f>IF(B120&lt;&gt;"", 'ICS-217'!L122, "")</f>
        <v>FM</v>
      </c>
      <c r="G120" s="2" t="str">
        <f>IF(B120&lt;&gt;"", 'ICS-217'!D122&amp;'ICS-217'!E122, "")</f>
        <v>77BA-7</v>
      </c>
      <c r="H120" s="2" t="str">
        <f>IF(B120="", "", IF(AND('ICS-217'!H122="",'ICS-217'!K122&lt;&gt;""), "Tone", IF(AND('ICS-217'!H122&lt;&gt;"",'ICS-217'!K122&lt;&gt;""), "T Sql", "None" )))</f>
        <v>Tone</v>
      </c>
      <c r="I120" s="2" t="str">
        <f>IF(B120&lt;&gt;"", IF('ICS-217'!K122&lt;&gt;"", 'ICS-217'!K122 &amp; " Hz", "88.5 Hz"), "")</f>
        <v>225.7 Hz</v>
      </c>
      <c r="J120" s="2" t="str">
        <f>IF(B120&lt;&gt;"", IF('ICS-217'!H122&lt;&gt;"", 'ICS-217'!H122 &amp; " Hz", IF('ICS-217'!K122&lt;&gt;"", ('ICS-217'!K122 &amp; " Hz"), "88.5 Hz")), "")</f>
        <v>225.7 Hz</v>
      </c>
      <c r="K120" s="2" t="str">
        <f t="shared" si="2"/>
        <v>23</v>
      </c>
      <c r="L120" s="2" t="str">
        <f t="shared" si="3"/>
        <v>Both N</v>
      </c>
      <c r="M120" s="2" t="str">
        <f t="shared" si="4"/>
        <v>Off</v>
      </c>
      <c r="O120" s="2" t="str">
        <f t="shared" si="5"/>
        <v>Filter 1</v>
      </c>
    </row>
    <row r="121">
      <c r="A121" s="2" t="str">
        <f>IF(B121&lt;&gt;"", 'ICS-217'!A123, "")</f>
        <v/>
      </c>
      <c r="B121" s="113">
        <f>IF(AND('ICS-217'!F123&gt;'Radio Config'!$C$2, 'ICS-217'!F123&lt;'Radio Config'!$D$2, 'Radio Config'!$F$2="y"), 'ICS-217'!F123, IF(AND('ICS-217'!F123&gt;'Radio Config'!$C$3, 'ICS-217'!F123&lt;'Radio Config'!$D$3, 'Radio Config'!$F$3="y"), 'ICS-217'!F123, IF(AND('ICS-217'!F123&gt;'Radio Config'!$C$4, 'ICS-217'!F123&lt;'Radio Config'!$D$4, 'Radio Config'!$F$4="y"), 'ICS-217'!F123, IF(AND('ICS-217'!F123&gt;'Radio Config'!$C$5, 'ICS-217'!F123&lt;'Radio Config'!$D$5, 'Radio Config'!$F$5="y"), 'ICS-217'!F123, IF(AND('ICS-217'!F123&gt;'Radio Config'!$C$6, 'ICS-217'!F123&lt;'Radio Config'!$D$6, 'Radio Config'!$F$6="y"), 'ICS-217'!F123, IF(AND('ICS-217'!F123&gt;'Radio Config'!$C$7, 'ICS-217'!F123&lt;'Radio Config'!$D$7, 'Radio Config'!$F$7="y"), 'ICS-217'!F123, IF(AND('ICS-217'!F123&gt;'Radio Config'!$C$8, 'ICS-217'!F123&lt;'Radio Config'!$D$8, 'Radio Config'!$F$8="y"), 'ICS-217'!F123, "")))))))</f>
        <v>444.55</v>
      </c>
      <c r="C121" s="114">
        <f>IF(B121&lt;&gt;"", 'ICS-217'!I123, "")</f>
        <v>449.55</v>
      </c>
      <c r="D121" s="114">
        <f>IF('ICS-217'!L123&lt;&gt;"FM","", IF(AND('ICS-217'!F123&gt;'Radio Config'!$C$2, 'ICS-217'!F123&lt;'Radio Config'!$D$2, 'Radio Config'!$F$2="y"), ABS('ICS-217'!F123-'ICS-217'!I123), IF(AND('ICS-217'!F123&gt;'Radio Config'!$C$3, 'ICS-217'!F123&lt;'Radio Config'!$D$3, 'Radio Config'!$F$3="y"), ABS('ICS-217'!F123-'ICS-217'!I123), IF(AND('ICS-217'!F123&gt;'Radio Config'!$C$4, 'ICS-217'!F123&lt;'Radio Config'!$D$4, 'Radio Config'!$F$4="y"), ABS('ICS-217'!F123-'ICS-217'!I123), IF(AND('ICS-217'!F123&gt;'Radio Config'!$C$5, 'ICS-217'!F123&lt;'Radio Config'!$D$5, 'Radio Config'!$F$5="y"), ABS('ICS-217'!F123-'ICS-217'!I123), IF(AND('ICS-217'!F123&gt;'Radio Config'!$C$6, 'ICS-217'!F123&lt;'Radio Config'!$D$6, 'Radio Config'!$F$6="y"), ABS('ICS-217'!F123-'ICS-217'!I123), IF(AND('ICS-217'!F123&gt;'Radio Config'!$C$7, 'ICS-217'!F123&lt;'Radio Config'!$D$7, 'Radio Config'!$F$7="y"), ABS('ICS-217'!F123-'ICS-217'!I123), IF(AND('ICS-217'!F123&gt;'Radio Config'!$C$8, 'ICS-217'!F123&lt;'Radio Config'!$D$8, 'Radio Config'!$F$8="y"), ABS('ICS-217'!F123-'ICS-217'!I123), ""))))))))</f>
        <v>5</v>
      </c>
      <c r="E121" s="2" t="str">
        <f t="shared" si="1"/>
        <v>+DUP</v>
      </c>
      <c r="F121" s="2" t="str">
        <f>IF(B121&lt;&gt;"", 'ICS-217'!L123, "")</f>
        <v>FM</v>
      </c>
      <c r="G121" s="2" t="str">
        <f>IF(B121&lt;&gt;"", 'ICS-217'!D123&amp;'ICS-217'!E123, "")</f>
        <v>77CA-7</v>
      </c>
      <c r="H121" s="2" t="str">
        <f>IF(B121="", "", IF(AND('ICS-217'!H123="",'ICS-217'!K123&lt;&gt;""), "Tone", IF(AND('ICS-217'!H123&lt;&gt;"",'ICS-217'!K123&lt;&gt;""), "T Sql", "None" )))</f>
        <v>Tone</v>
      </c>
      <c r="I121" s="2" t="str">
        <f>IF(B121&lt;&gt;"", IF('ICS-217'!K123&lt;&gt;"", 'ICS-217'!K123 &amp; " Hz", "88.5 Hz"), "")</f>
        <v>88.5 Hz</v>
      </c>
      <c r="J121" s="2" t="str">
        <f>IF(B121&lt;&gt;"", IF('ICS-217'!H123&lt;&gt;"", 'ICS-217'!H123 &amp; " Hz", IF('ICS-217'!K123&lt;&gt;"", ('ICS-217'!K123 &amp; " Hz"), "88.5 Hz")), "")</f>
        <v>88.5 Hz</v>
      </c>
      <c r="K121" s="2" t="str">
        <f t="shared" si="2"/>
        <v>23</v>
      </c>
      <c r="L121" s="2" t="str">
        <f t="shared" si="3"/>
        <v>Both N</v>
      </c>
      <c r="M121" s="2" t="str">
        <f t="shared" si="4"/>
        <v>Off</v>
      </c>
      <c r="O121" s="2" t="str">
        <f t="shared" si="5"/>
        <v>Filter 1</v>
      </c>
    </row>
    <row r="122">
      <c r="A122" s="2" t="str">
        <f>IF(B122&lt;&gt;"", 'ICS-217'!A124, "")</f>
        <v/>
      </c>
      <c r="B122" s="113">
        <f>IF(AND('ICS-217'!F124&gt;'Radio Config'!$C$2, 'ICS-217'!F124&lt;'Radio Config'!$D$2, 'Radio Config'!$F$2="y"), 'ICS-217'!F124, IF(AND('ICS-217'!F124&gt;'Radio Config'!$C$3, 'ICS-217'!F124&lt;'Radio Config'!$D$3, 'Radio Config'!$F$3="y"), 'ICS-217'!F124, IF(AND('ICS-217'!F124&gt;'Radio Config'!$C$4, 'ICS-217'!F124&lt;'Radio Config'!$D$4, 'Radio Config'!$F$4="y"), 'ICS-217'!F124, IF(AND('ICS-217'!F124&gt;'Radio Config'!$C$5, 'ICS-217'!F124&lt;'Radio Config'!$D$5, 'Radio Config'!$F$5="y"), 'ICS-217'!F124, IF(AND('ICS-217'!F124&gt;'Radio Config'!$C$6, 'ICS-217'!F124&lt;'Radio Config'!$D$6, 'Radio Config'!$F$6="y"), 'ICS-217'!F124, IF(AND('ICS-217'!F124&gt;'Radio Config'!$C$7, 'ICS-217'!F124&lt;'Radio Config'!$D$7, 'Radio Config'!$F$7="y"), 'ICS-217'!F124, IF(AND('ICS-217'!F124&gt;'Radio Config'!$C$8, 'ICS-217'!F124&lt;'Radio Config'!$D$8, 'Radio Config'!$F$8="y"), 'ICS-217'!F124, "")))))))</f>
        <v>442.55</v>
      </c>
      <c r="C122" s="114">
        <f>IF(B122&lt;&gt;"", 'ICS-217'!I124, "")</f>
        <v>447.55</v>
      </c>
      <c r="D122" s="114">
        <f>IF('ICS-217'!L124&lt;&gt;"FM","", IF(AND('ICS-217'!F124&gt;'Radio Config'!$C$2, 'ICS-217'!F124&lt;'Radio Config'!$D$2, 'Radio Config'!$F$2="y"), ABS('ICS-217'!F124-'ICS-217'!I124), IF(AND('ICS-217'!F124&gt;'Radio Config'!$C$3, 'ICS-217'!F124&lt;'Radio Config'!$D$3, 'Radio Config'!$F$3="y"), ABS('ICS-217'!F124-'ICS-217'!I124), IF(AND('ICS-217'!F124&gt;'Radio Config'!$C$4, 'ICS-217'!F124&lt;'Radio Config'!$D$4, 'Radio Config'!$F$4="y"), ABS('ICS-217'!F124-'ICS-217'!I124), IF(AND('ICS-217'!F124&gt;'Radio Config'!$C$5, 'ICS-217'!F124&lt;'Radio Config'!$D$5, 'Radio Config'!$F$5="y"), ABS('ICS-217'!F124-'ICS-217'!I124), IF(AND('ICS-217'!F124&gt;'Radio Config'!$C$6, 'ICS-217'!F124&lt;'Radio Config'!$D$6, 'Radio Config'!$F$6="y"), ABS('ICS-217'!F124-'ICS-217'!I124), IF(AND('ICS-217'!F124&gt;'Radio Config'!$C$7, 'ICS-217'!F124&lt;'Radio Config'!$D$7, 'Radio Config'!$F$7="y"), ABS('ICS-217'!F124-'ICS-217'!I124), IF(AND('ICS-217'!F124&gt;'Radio Config'!$C$8, 'ICS-217'!F124&lt;'Radio Config'!$D$8, 'Radio Config'!$F$8="y"), ABS('ICS-217'!F124-'ICS-217'!I124), ""))))))))</f>
        <v>5</v>
      </c>
      <c r="E122" s="2" t="str">
        <f t="shared" si="1"/>
        <v>+DUP</v>
      </c>
      <c r="F122" s="2" t="str">
        <f>IF(B122&lt;&gt;"", 'ICS-217'!L124, "")</f>
        <v>FM</v>
      </c>
      <c r="G122" s="2" t="str">
        <f>IF(B122&lt;&gt;"", 'ICS-217'!D124&amp;'ICS-217'!E124, "")</f>
        <v>77D-7</v>
      </c>
      <c r="H122" s="2" t="str">
        <f>IF(B122="", "", IF(AND('ICS-217'!H124="",'ICS-217'!K124&lt;&gt;""), "Tone", IF(AND('ICS-217'!H124&lt;&gt;"",'ICS-217'!K124&lt;&gt;""), "T Sql", "None" )))</f>
        <v>Tone</v>
      </c>
      <c r="I122" s="2" t="str">
        <f>IF(B122&lt;&gt;"", IF('ICS-217'!K124&lt;&gt;"", 'ICS-217'!K124 &amp; " Hz", "88.5 Hz"), "")</f>
        <v>131.8 Hz</v>
      </c>
      <c r="J122" s="2" t="str">
        <f>IF(B122&lt;&gt;"", IF('ICS-217'!H124&lt;&gt;"", 'ICS-217'!H124 &amp; " Hz", IF('ICS-217'!K124&lt;&gt;"", ('ICS-217'!K124 &amp; " Hz"), "88.5 Hz")), "")</f>
        <v>131.8 Hz</v>
      </c>
      <c r="K122" s="2" t="str">
        <f t="shared" si="2"/>
        <v>23</v>
      </c>
      <c r="L122" s="2" t="str">
        <f t="shared" si="3"/>
        <v>Both N</v>
      </c>
      <c r="M122" s="2" t="str">
        <f t="shared" si="4"/>
        <v>Off</v>
      </c>
      <c r="O122" s="2" t="str">
        <f t="shared" si="5"/>
        <v>Filter 1</v>
      </c>
    </row>
    <row r="123">
      <c r="A123" s="2" t="str">
        <f>IF(B123&lt;&gt;"", 'ICS-217'!A125, "")</f>
        <v/>
      </c>
      <c r="B123" s="113" t="str">
        <f>IF(AND('ICS-217'!F125&gt;'Radio Config'!$C$2, 'ICS-217'!F125&lt;'Radio Config'!$D$2, 'Radio Config'!$F$2="y"), 'ICS-217'!F125, IF(AND('ICS-217'!F125&gt;'Radio Config'!$C$3, 'ICS-217'!F125&lt;'Radio Config'!$D$3, 'Radio Config'!$F$3="y"), 'ICS-217'!F125, IF(AND('ICS-217'!F125&gt;'Radio Config'!$C$4, 'ICS-217'!F125&lt;'Radio Config'!$D$4, 'Radio Config'!$F$4="y"), 'ICS-217'!F125, IF(AND('ICS-217'!F125&gt;'Radio Config'!$C$5, 'ICS-217'!F125&lt;'Radio Config'!$D$5, 'Radio Config'!$F$5="y"), 'ICS-217'!F125, IF(AND('ICS-217'!F125&gt;'Radio Config'!$C$6, 'ICS-217'!F125&lt;'Radio Config'!$D$6, 'Radio Config'!$F$6="y"), 'ICS-217'!F125, IF(AND('ICS-217'!F125&gt;'Radio Config'!$C$7, 'ICS-217'!F125&lt;'Radio Config'!$D$7, 'Radio Config'!$F$7="y"), 'ICS-217'!F125, IF(AND('ICS-217'!F125&gt;'Radio Config'!$C$8, 'ICS-217'!F125&lt;'Radio Config'!$D$8, 'Radio Config'!$F$8="y"), 'ICS-217'!F125, "")))))))</f>
        <v/>
      </c>
      <c r="C123" s="114" t="str">
        <f>IF(B123&lt;&gt;"", 'ICS-217'!I125, "")</f>
        <v/>
      </c>
      <c r="D123" s="114" t="str">
        <f>IF('ICS-217'!L125&lt;&gt;"FM","", IF(AND('ICS-217'!F125&gt;'Radio Config'!$C$2, 'ICS-217'!F125&lt;'Radio Config'!$D$2, 'Radio Config'!$F$2="y"), ABS('ICS-217'!F125-'ICS-217'!I125), IF(AND('ICS-217'!F125&gt;'Radio Config'!$C$3, 'ICS-217'!F125&lt;'Radio Config'!$D$3, 'Radio Config'!$F$3="y"), ABS('ICS-217'!F125-'ICS-217'!I125), IF(AND('ICS-217'!F125&gt;'Radio Config'!$C$4, 'ICS-217'!F125&lt;'Radio Config'!$D$4, 'Radio Config'!$F$4="y"), ABS('ICS-217'!F125-'ICS-217'!I125), IF(AND('ICS-217'!F125&gt;'Radio Config'!$C$5, 'ICS-217'!F125&lt;'Radio Config'!$D$5, 'Radio Config'!$F$5="y"), ABS('ICS-217'!F125-'ICS-217'!I125), IF(AND('ICS-217'!F125&gt;'Radio Config'!$C$6, 'ICS-217'!F125&lt;'Radio Config'!$D$6, 'Radio Config'!$F$6="y"), ABS('ICS-217'!F125-'ICS-217'!I125), IF(AND('ICS-217'!F125&gt;'Radio Config'!$C$7, 'ICS-217'!F125&lt;'Radio Config'!$D$7, 'Radio Config'!$F$7="y"), ABS('ICS-217'!F125-'ICS-217'!I125), IF(AND('ICS-217'!F125&gt;'Radio Config'!$C$8, 'ICS-217'!F125&lt;'Radio Config'!$D$8, 'Radio Config'!$F$8="y"), ABS('ICS-217'!F125-'ICS-217'!I125), ""))))))))</f>
        <v/>
      </c>
      <c r="E123" s="2" t="str">
        <f t="shared" si="1"/>
        <v/>
      </c>
      <c r="F123" s="2" t="str">
        <f>IF(B123&lt;&gt;"", 'ICS-217'!L125, "")</f>
        <v/>
      </c>
      <c r="G123" s="2" t="str">
        <f>IF(B123&lt;&gt;"", 'ICS-217'!D125&amp;'ICS-217'!E125, "")</f>
        <v/>
      </c>
      <c r="H123" s="2" t="str">
        <f>IF(B123="", "", IF(AND('ICS-217'!H125="",'ICS-217'!K125&lt;&gt;""), "Tone", IF(AND('ICS-217'!H125&lt;&gt;"",'ICS-217'!K125&lt;&gt;""), "T Sql", "None" )))</f>
        <v/>
      </c>
      <c r="I123" s="2" t="str">
        <f>IF(B123&lt;&gt;"", IF('ICS-217'!K125&lt;&gt;"", 'ICS-217'!K125 &amp; " Hz", "88.5 Hz"), "")</f>
        <v/>
      </c>
      <c r="J123" s="2" t="str">
        <f>IF(B123&lt;&gt;"", IF('ICS-217'!H125&lt;&gt;"", 'ICS-217'!H125 &amp; " Hz", IF('ICS-217'!K125&lt;&gt;"", ('ICS-217'!K125 &amp; " Hz"), "88.5 Hz")), "")</f>
        <v/>
      </c>
      <c r="K123" s="2" t="str">
        <f t="shared" si="2"/>
        <v/>
      </c>
      <c r="L123" s="2" t="str">
        <f t="shared" si="3"/>
        <v/>
      </c>
      <c r="M123" s="2" t="str">
        <f t="shared" si="4"/>
        <v/>
      </c>
      <c r="O123" s="2" t="str">
        <f t="shared" si="5"/>
        <v/>
      </c>
    </row>
    <row r="124">
      <c r="A124" s="2" t="str">
        <f>IF(B124&lt;&gt;"", 'ICS-217'!A126, "")</f>
        <v/>
      </c>
      <c r="B124" s="113">
        <f>IF(AND('ICS-217'!F126&gt;'Radio Config'!$C$2, 'ICS-217'!F126&lt;'Radio Config'!$D$2, 'Radio Config'!$F$2="y"), 'ICS-217'!F126, IF(AND('ICS-217'!F126&gt;'Radio Config'!$C$3, 'ICS-217'!F126&lt;'Radio Config'!$D$3, 'Radio Config'!$F$3="y"), 'ICS-217'!F126, IF(AND('ICS-217'!F126&gt;'Radio Config'!$C$4, 'ICS-217'!F126&lt;'Radio Config'!$D$4, 'Radio Config'!$F$4="y"), 'ICS-217'!F126, IF(AND('ICS-217'!F126&gt;'Radio Config'!$C$5, 'ICS-217'!F126&lt;'Radio Config'!$D$5, 'Radio Config'!$F$5="y"), 'ICS-217'!F126, IF(AND('ICS-217'!F126&gt;'Radio Config'!$C$6, 'ICS-217'!F126&lt;'Radio Config'!$D$6, 'Radio Config'!$F$6="y"), 'ICS-217'!F126, IF(AND('ICS-217'!F126&gt;'Radio Config'!$C$7, 'ICS-217'!F126&lt;'Radio Config'!$D$7, 'Radio Config'!$F$7="y"), 'ICS-217'!F126, IF(AND('ICS-217'!F126&gt;'Radio Config'!$C$8, 'ICS-217'!F126&lt;'Radio Config'!$D$8, 'Radio Config'!$F$8="y"), 'ICS-217'!F126, "")))))))</f>
        <v>444.85</v>
      </c>
      <c r="C124" s="114">
        <f>IF(B124&lt;&gt;"", 'ICS-217'!I126, "")</f>
        <v>449.85</v>
      </c>
      <c r="D124" s="114">
        <f>IF('ICS-217'!L126&lt;&gt;"FM","", IF(AND('ICS-217'!F126&gt;'Radio Config'!$C$2, 'ICS-217'!F126&lt;'Radio Config'!$D$2, 'Radio Config'!$F$2="y"), ABS('ICS-217'!F126-'ICS-217'!I126), IF(AND('ICS-217'!F126&gt;'Radio Config'!$C$3, 'ICS-217'!F126&lt;'Radio Config'!$D$3, 'Radio Config'!$F$3="y"), ABS('ICS-217'!F126-'ICS-217'!I126), IF(AND('ICS-217'!F126&gt;'Radio Config'!$C$4, 'ICS-217'!F126&lt;'Radio Config'!$D$4, 'Radio Config'!$F$4="y"), ABS('ICS-217'!F126-'ICS-217'!I126), IF(AND('ICS-217'!F126&gt;'Radio Config'!$C$5, 'ICS-217'!F126&lt;'Radio Config'!$D$5, 'Radio Config'!$F$5="y"), ABS('ICS-217'!F126-'ICS-217'!I126), IF(AND('ICS-217'!F126&gt;'Radio Config'!$C$6, 'ICS-217'!F126&lt;'Radio Config'!$D$6, 'Radio Config'!$F$6="y"), ABS('ICS-217'!F126-'ICS-217'!I126), IF(AND('ICS-217'!F126&gt;'Radio Config'!$C$7, 'ICS-217'!F126&lt;'Radio Config'!$D$7, 'Radio Config'!$F$7="y"), ABS('ICS-217'!F126-'ICS-217'!I126), IF(AND('ICS-217'!F126&gt;'Radio Config'!$C$8, 'ICS-217'!F126&lt;'Radio Config'!$D$8, 'Radio Config'!$F$8="y"), ABS('ICS-217'!F126-'ICS-217'!I126), ""))))))))</f>
        <v>5</v>
      </c>
      <c r="E124" s="2" t="str">
        <f t="shared" si="1"/>
        <v>+DUP</v>
      </c>
      <c r="F124" s="2" t="str">
        <f>IF(B124&lt;&gt;"", 'ICS-217'!L126, "")</f>
        <v>FM</v>
      </c>
      <c r="G124" s="2" t="str">
        <f>IF(B124&lt;&gt;"", 'ICS-217'!D126&amp;'ICS-217'!E126, "")</f>
        <v>77FB-7</v>
      </c>
      <c r="H124" s="2" t="str">
        <f>IF(B124="", "", IF(AND('ICS-217'!H126="",'ICS-217'!K126&lt;&gt;""), "Tone", IF(AND('ICS-217'!H126&lt;&gt;"",'ICS-217'!K126&lt;&gt;""), "T Sql", "None" )))</f>
        <v>Tone</v>
      </c>
      <c r="I124" s="2" t="str">
        <f>IF(B124&lt;&gt;"", IF('ICS-217'!K126&lt;&gt;"", 'ICS-217'!K126 &amp; " Hz", "88.5 Hz"), "")</f>
        <v>110.9 Hz</v>
      </c>
      <c r="J124" s="2" t="str">
        <f>IF(B124&lt;&gt;"", IF('ICS-217'!H126&lt;&gt;"", 'ICS-217'!H126 &amp; " Hz", IF('ICS-217'!K126&lt;&gt;"", ('ICS-217'!K126 &amp; " Hz"), "88.5 Hz")), "")</f>
        <v>110.9 Hz</v>
      </c>
      <c r="K124" s="2" t="str">
        <f t="shared" si="2"/>
        <v>23</v>
      </c>
      <c r="L124" s="2" t="str">
        <f t="shared" si="3"/>
        <v>Both N</v>
      </c>
      <c r="M124" s="2" t="str">
        <f t="shared" si="4"/>
        <v>Off</v>
      </c>
      <c r="O124" s="2" t="str">
        <f t="shared" si="5"/>
        <v>Filter 1</v>
      </c>
    </row>
    <row r="125">
      <c r="A125" s="2" t="str">
        <f>IF(B125&lt;&gt;"", 'ICS-217'!A127, "")</f>
        <v/>
      </c>
      <c r="B125" s="113" t="str">
        <f>IF(AND('ICS-217'!F127&gt;'Radio Config'!$C$2, 'ICS-217'!F127&lt;'Radio Config'!$D$2, 'Radio Config'!$F$2="y"), 'ICS-217'!F127, IF(AND('ICS-217'!F127&gt;'Radio Config'!$C$3, 'ICS-217'!F127&lt;'Radio Config'!$D$3, 'Radio Config'!$F$3="y"), 'ICS-217'!F127, IF(AND('ICS-217'!F127&gt;'Radio Config'!$C$4, 'ICS-217'!F127&lt;'Radio Config'!$D$4, 'Radio Config'!$F$4="y"), 'ICS-217'!F127, IF(AND('ICS-217'!F127&gt;'Radio Config'!$C$5, 'ICS-217'!F127&lt;'Radio Config'!$D$5, 'Radio Config'!$F$5="y"), 'ICS-217'!F127, IF(AND('ICS-217'!F127&gt;'Radio Config'!$C$6, 'ICS-217'!F127&lt;'Radio Config'!$D$6, 'Radio Config'!$F$6="y"), 'ICS-217'!F127, IF(AND('ICS-217'!F127&gt;'Radio Config'!$C$7, 'ICS-217'!F127&lt;'Radio Config'!$D$7, 'Radio Config'!$F$7="y"), 'ICS-217'!F127, IF(AND('ICS-217'!F127&gt;'Radio Config'!$C$8, 'ICS-217'!F127&lt;'Radio Config'!$D$8, 'Radio Config'!$F$8="y"), 'ICS-217'!F127, "")))))))</f>
        <v/>
      </c>
      <c r="C125" s="114" t="str">
        <f>IF(B125&lt;&gt;"", 'ICS-217'!I127, "")</f>
        <v/>
      </c>
      <c r="D125" s="114" t="str">
        <f>IF('ICS-217'!L127&lt;&gt;"FM","", IF(AND('ICS-217'!F127&gt;'Radio Config'!$C$2, 'ICS-217'!F127&lt;'Radio Config'!$D$2, 'Radio Config'!$F$2="y"), ABS('ICS-217'!F127-'ICS-217'!I127), IF(AND('ICS-217'!F127&gt;'Radio Config'!$C$3, 'ICS-217'!F127&lt;'Radio Config'!$D$3, 'Radio Config'!$F$3="y"), ABS('ICS-217'!F127-'ICS-217'!I127), IF(AND('ICS-217'!F127&gt;'Radio Config'!$C$4, 'ICS-217'!F127&lt;'Radio Config'!$D$4, 'Radio Config'!$F$4="y"), ABS('ICS-217'!F127-'ICS-217'!I127), IF(AND('ICS-217'!F127&gt;'Radio Config'!$C$5, 'ICS-217'!F127&lt;'Radio Config'!$D$5, 'Radio Config'!$F$5="y"), ABS('ICS-217'!F127-'ICS-217'!I127), IF(AND('ICS-217'!F127&gt;'Radio Config'!$C$6, 'ICS-217'!F127&lt;'Radio Config'!$D$6, 'Radio Config'!$F$6="y"), ABS('ICS-217'!F127-'ICS-217'!I127), IF(AND('ICS-217'!F127&gt;'Radio Config'!$C$7, 'ICS-217'!F127&lt;'Radio Config'!$D$7, 'Radio Config'!$F$7="y"), ABS('ICS-217'!F127-'ICS-217'!I127), IF(AND('ICS-217'!F127&gt;'Radio Config'!$C$8, 'ICS-217'!F127&lt;'Radio Config'!$D$8, 'Radio Config'!$F$8="y"), ABS('ICS-217'!F127-'ICS-217'!I127), ""))))))))</f>
        <v/>
      </c>
      <c r="E125" s="2" t="str">
        <f t="shared" si="1"/>
        <v/>
      </c>
      <c r="F125" s="2" t="str">
        <f>IF(B125&lt;&gt;"", 'ICS-217'!L127, "")</f>
        <v/>
      </c>
      <c r="G125" s="2" t="str">
        <f>IF(B125&lt;&gt;"", 'ICS-217'!D127&amp;'ICS-217'!E127, "")</f>
        <v/>
      </c>
      <c r="H125" s="2" t="str">
        <f>IF(B125="", "", IF(AND('ICS-217'!H127="",'ICS-217'!K127&lt;&gt;""), "Tone", IF(AND('ICS-217'!H127&lt;&gt;"",'ICS-217'!K127&lt;&gt;""), "T Sql", "None" )))</f>
        <v/>
      </c>
      <c r="I125" s="2" t="str">
        <f>IF(B125&lt;&gt;"", IF('ICS-217'!K127&lt;&gt;"", 'ICS-217'!K127 &amp; " Hz", "88.5 Hz"), "")</f>
        <v/>
      </c>
      <c r="J125" s="2" t="str">
        <f>IF(B125&lt;&gt;"", IF('ICS-217'!H127&lt;&gt;"", 'ICS-217'!H127 &amp; " Hz", IF('ICS-217'!K127&lt;&gt;"", ('ICS-217'!K127 &amp; " Hz"), "88.5 Hz")), "")</f>
        <v/>
      </c>
      <c r="K125" s="2" t="str">
        <f t="shared" si="2"/>
        <v/>
      </c>
      <c r="L125" s="2" t="str">
        <f t="shared" si="3"/>
        <v/>
      </c>
      <c r="M125" s="2" t="str">
        <f t="shared" si="4"/>
        <v/>
      </c>
      <c r="O125" s="2" t="str">
        <f t="shared" si="5"/>
        <v/>
      </c>
    </row>
    <row r="126">
      <c r="A126" s="2" t="str">
        <f>IF(B126&lt;&gt;"", 'ICS-217'!A128, "")</f>
        <v/>
      </c>
      <c r="B126" s="113">
        <f>IF(AND('ICS-217'!F128&gt;'Radio Config'!$C$2, 'ICS-217'!F128&lt;'Radio Config'!$D$2, 'Radio Config'!$F$2="y"), 'ICS-217'!F128, IF(AND('ICS-217'!F128&gt;'Radio Config'!$C$3, 'ICS-217'!F128&lt;'Radio Config'!$D$3, 'Radio Config'!$F$3="y"), 'ICS-217'!F128, IF(AND('ICS-217'!F128&gt;'Radio Config'!$C$4, 'ICS-217'!F128&lt;'Radio Config'!$D$4, 'Radio Config'!$F$4="y"), 'ICS-217'!F128, IF(AND('ICS-217'!F128&gt;'Radio Config'!$C$5, 'ICS-217'!F128&lt;'Radio Config'!$D$5, 'Radio Config'!$F$5="y"), 'ICS-217'!F128, IF(AND('ICS-217'!F128&gt;'Radio Config'!$C$6, 'ICS-217'!F128&lt;'Radio Config'!$D$6, 'Radio Config'!$F$6="y"), 'ICS-217'!F128, IF(AND('ICS-217'!F128&gt;'Radio Config'!$C$7, 'ICS-217'!F128&lt;'Radio Config'!$D$7, 'Radio Config'!$F$7="y"), 'ICS-217'!F128, IF(AND('ICS-217'!F128&gt;'Radio Config'!$C$8, 'ICS-217'!F128&lt;'Radio Config'!$D$8, 'Radio Config'!$F$8="y"), 'ICS-217'!F128, "")))))))</f>
        <v>443.1125</v>
      </c>
      <c r="C126" s="114">
        <f>IF(B126&lt;&gt;"", 'ICS-217'!I128, "")</f>
        <v>448.1125</v>
      </c>
      <c r="D126" s="114" t="str">
        <f>IF('ICS-217'!L128&lt;&gt;"FM","", IF(AND('ICS-217'!F128&gt;'Radio Config'!$C$2, 'ICS-217'!F128&lt;'Radio Config'!$D$2, 'Radio Config'!$F$2="y"), ABS('ICS-217'!F128-'ICS-217'!I128), IF(AND('ICS-217'!F128&gt;'Radio Config'!$C$3, 'ICS-217'!F128&lt;'Radio Config'!$D$3, 'Radio Config'!$F$3="y"), ABS('ICS-217'!F128-'ICS-217'!I128), IF(AND('ICS-217'!F128&gt;'Radio Config'!$C$4, 'ICS-217'!F128&lt;'Radio Config'!$D$4, 'Radio Config'!$F$4="y"), ABS('ICS-217'!F128-'ICS-217'!I128), IF(AND('ICS-217'!F128&gt;'Radio Config'!$C$5, 'ICS-217'!F128&lt;'Radio Config'!$D$5, 'Radio Config'!$F$5="y"), ABS('ICS-217'!F128-'ICS-217'!I128), IF(AND('ICS-217'!F128&gt;'Radio Config'!$C$6, 'ICS-217'!F128&lt;'Radio Config'!$D$6, 'Radio Config'!$F$6="y"), ABS('ICS-217'!F128-'ICS-217'!I128), IF(AND('ICS-217'!F128&gt;'Radio Config'!$C$7, 'ICS-217'!F128&lt;'Radio Config'!$D$7, 'Radio Config'!$F$7="y"), ABS('ICS-217'!F128-'ICS-217'!I128), IF(AND('ICS-217'!F128&gt;'Radio Config'!$C$8, 'ICS-217'!F128&lt;'Radio Config'!$D$8, 'Radio Config'!$F$8="y"), ABS('ICS-217'!F128-'ICS-217'!I128), ""))))))))</f>
        <v/>
      </c>
      <c r="E126" s="2" t="str">
        <f t="shared" si="1"/>
        <v>+DUP</v>
      </c>
      <c r="F126" s="2" t="str">
        <f>IF(B126&lt;&gt;"", 'ICS-217'!L128, "")</f>
        <v>DMR</v>
      </c>
      <c r="G126" s="2" t="str">
        <f>IF(B126&lt;&gt;"", 'ICS-217'!D128&amp;'ICS-217'!E128, "")</f>
        <v>77H-7</v>
      </c>
      <c r="H126" s="2" t="str">
        <f>IF(B126="", "", IF(AND('ICS-217'!H128="",'ICS-217'!K128&lt;&gt;""), "Tone", IF(AND('ICS-217'!H128&lt;&gt;"",'ICS-217'!K128&lt;&gt;""), "T Sql", "None" )))</f>
        <v>Tone</v>
      </c>
      <c r="I126" s="2" t="str">
        <f>IF(B126&lt;&gt;"", IF('ICS-217'!K128&lt;&gt;"", 'ICS-217'!K128 &amp; " Hz", "88.5 Hz"), "")</f>
        <v>CC1 Hz</v>
      </c>
      <c r="J126" s="2" t="str">
        <f>IF(B126&lt;&gt;"", IF('ICS-217'!H128&lt;&gt;"", 'ICS-217'!H128 &amp; " Hz", IF('ICS-217'!K128&lt;&gt;"", ('ICS-217'!K128 &amp; " Hz"), "88.5 Hz")), "")</f>
        <v>CC1 Hz</v>
      </c>
      <c r="K126" s="2" t="str">
        <f t="shared" si="2"/>
        <v>23</v>
      </c>
      <c r="L126" s="2" t="str">
        <f t="shared" si="3"/>
        <v>Both N</v>
      </c>
      <c r="M126" s="2" t="str">
        <f t="shared" si="4"/>
        <v>Off</v>
      </c>
      <c r="O126" s="2" t="str">
        <f t="shared" si="5"/>
        <v>Filter 1</v>
      </c>
    </row>
    <row r="127">
      <c r="A127" s="2" t="str">
        <f>IF(B127&lt;&gt;"", 'ICS-217'!A129, "")</f>
        <v/>
      </c>
      <c r="B127" s="113" t="str">
        <f>IF(AND('ICS-217'!F129&gt;'Radio Config'!$C$2, 'ICS-217'!F129&lt;'Radio Config'!$D$2, 'Radio Config'!$F$2="y"), 'ICS-217'!F129, IF(AND('ICS-217'!F129&gt;'Radio Config'!$C$3, 'ICS-217'!F129&lt;'Radio Config'!$D$3, 'Radio Config'!$F$3="y"), 'ICS-217'!F129, IF(AND('ICS-217'!F129&gt;'Radio Config'!$C$4, 'ICS-217'!F129&lt;'Radio Config'!$D$4, 'Radio Config'!$F$4="y"), 'ICS-217'!F129, IF(AND('ICS-217'!F129&gt;'Radio Config'!$C$5, 'ICS-217'!F129&lt;'Radio Config'!$D$5, 'Radio Config'!$F$5="y"), 'ICS-217'!F129, IF(AND('ICS-217'!F129&gt;'Radio Config'!$C$6, 'ICS-217'!F129&lt;'Radio Config'!$D$6, 'Radio Config'!$F$6="y"), 'ICS-217'!F129, IF(AND('ICS-217'!F129&gt;'Radio Config'!$C$7, 'ICS-217'!F129&lt;'Radio Config'!$D$7, 'Radio Config'!$F$7="y"), 'ICS-217'!F129, IF(AND('ICS-217'!F129&gt;'Radio Config'!$C$8, 'ICS-217'!F129&lt;'Radio Config'!$D$8, 'Radio Config'!$F$8="y"), 'ICS-217'!F129, "")))))))</f>
        <v/>
      </c>
      <c r="C127" s="114" t="str">
        <f>IF(B127&lt;&gt;"", 'ICS-217'!I129, "")</f>
        <v/>
      </c>
      <c r="D127" s="114" t="str">
        <f>IF('ICS-217'!L129&lt;&gt;"FM","", IF(AND('ICS-217'!F129&gt;'Radio Config'!$C$2, 'ICS-217'!F129&lt;'Radio Config'!$D$2, 'Radio Config'!$F$2="y"), ABS('ICS-217'!F129-'ICS-217'!I129), IF(AND('ICS-217'!F129&gt;'Radio Config'!$C$3, 'ICS-217'!F129&lt;'Radio Config'!$D$3, 'Radio Config'!$F$3="y"), ABS('ICS-217'!F129-'ICS-217'!I129), IF(AND('ICS-217'!F129&gt;'Radio Config'!$C$4, 'ICS-217'!F129&lt;'Radio Config'!$D$4, 'Radio Config'!$F$4="y"), ABS('ICS-217'!F129-'ICS-217'!I129), IF(AND('ICS-217'!F129&gt;'Radio Config'!$C$5, 'ICS-217'!F129&lt;'Radio Config'!$D$5, 'Radio Config'!$F$5="y"), ABS('ICS-217'!F129-'ICS-217'!I129), IF(AND('ICS-217'!F129&gt;'Radio Config'!$C$6, 'ICS-217'!F129&lt;'Radio Config'!$D$6, 'Radio Config'!$F$6="y"), ABS('ICS-217'!F129-'ICS-217'!I129), IF(AND('ICS-217'!F129&gt;'Radio Config'!$C$7, 'ICS-217'!F129&lt;'Radio Config'!$D$7, 'Radio Config'!$F$7="y"), ABS('ICS-217'!F129-'ICS-217'!I129), IF(AND('ICS-217'!F129&gt;'Radio Config'!$C$8, 'ICS-217'!F129&lt;'Radio Config'!$D$8, 'Radio Config'!$F$8="y"), ABS('ICS-217'!F129-'ICS-217'!I129), ""))))))))</f>
        <v/>
      </c>
      <c r="E127" s="2" t="str">
        <f t="shared" si="1"/>
        <v/>
      </c>
      <c r="F127" s="2" t="str">
        <f>IF(B127&lt;&gt;"", 'ICS-217'!L129, "")</f>
        <v/>
      </c>
      <c r="G127" s="2" t="str">
        <f>IF(B127&lt;&gt;"", 'ICS-217'!D129&amp;'ICS-217'!E129, "")</f>
        <v/>
      </c>
      <c r="H127" s="2" t="str">
        <f>IF(B127="", "", IF(AND('ICS-217'!H129="",'ICS-217'!K129&lt;&gt;""), "Tone", IF(AND('ICS-217'!H129&lt;&gt;"",'ICS-217'!K129&lt;&gt;""), "T Sql", "None" )))</f>
        <v/>
      </c>
      <c r="I127" s="2" t="str">
        <f>IF(B127&lt;&gt;"", IF('ICS-217'!K129&lt;&gt;"", 'ICS-217'!K129 &amp; " Hz", "88.5 Hz"), "")</f>
        <v/>
      </c>
      <c r="J127" s="2" t="str">
        <f>IF(B127&lt;&gt;"", IF('ICS-217'!H129&lt;&gt;"", 'ICS-217'!H129 &amp; " Hz", IF('ICS-217'!K129&lt;&gt;"", ('ICS-217'!K129 &amp; " Hz"), "88.5 Hz")), "")</f>
        <v/>
      </c>
      <c r="K127" s="2" t="str">
        <f t="shared" si="2"/>
        <v/>
      </c>
      <c r="L127" s="2" t="str">
        <f t="shared" si="3"/>
        <v/>
      </c>
      <c r="M127" s="2" t="str">
        <f t="shared" si="4"/>
        <v/>
      </c>
      <c r="O127" s="2" t="str">
        <f t="shared" si="5"/>
        <v/>
      </c>
    </row>
    <row r="128">
      <c r="A128" s="2" t="str">
        <f>IF(B128&lt;&gt;"", 'ICS-217'!A130, "")</f>
        <v/>
      </c>
      <c r="B128" s="113" t="str">
        <f>IF(AND('ICS-217'!F130&gt;'Radio Config'!$C$2, 'ICS-217'!F130&lt;'Radio Config'!$D$2, 'Radio Config'!$F$2="y"), 'ICS-217'!F130, IF(AND('ICS-217'!F130&gt;'Radio Config'!$C$3, 'ICS-217'!F130&lt;'Radio Config'!$D$3, 'Radio Config'!$F$3="y"), 'ICS-217'!F130, IF(AND('ICS-217'!F130&gt;'Radio Config'!$C$4, 'ICS-217'!F130&lt;'Radio Config'!$D$4, 'Radio Config'!$F$4="y"), 'ICS-217'!F130, IF(AND('ICS-217'!F130&gt;'Radio Config'!$C$5, 'ICS-217'!F130&lt;'Radio Config'!$D$5, 'Radio Config'!$F$5="y"), 'ICS-217'!F130, IF(AND('ICS-217'!F130&gt;'Radio Config'!$C$6, 'ICS-217'!F130&lt;'Radio Config'!$D$6, 'Radio Config'!$F$6="y"), 'ICS-217'!F130, IF(AND('ICS-217'!F130&gt;'Radio Config'!$C$7, 'ICS-217'!F130&lt;'Radio Config'!$D$7, 'Radio Config'!$F$7="y"), 'ICS-217'!F130, IF(AND('ICS-217'!F130&gt;'Radio Config'!$C$8, 'ICS-217'!F130&lt;'Radio Config'!$D$8, 'Radio Config'!$F$8="y"), 'ICS-217'!F130, "")))))))</f>
        <v/>
      </c>
      <c r="C128" s="114" t="str">
        <f>IF(B128&lt;&gt;"", 'ICS-217'!I130, "")</f>
        <v/>
      </c>
      <c r="D128" s="114" t="str">
        <f>IF('ICS-217'!L130&lt;&gt;"FM","", IF(AND('ICS-217'!F130&gt;'Radio Config'!$C$2, 'ICS-217'!F130&lt;'Radio Config'!$D$2, 'Radio Config'!$F$2="y"), ABS('ICS-217'!F130-'ICS-217'!I130), IF(AND('ICS-217'!F130&gt;'Radio Config'!$C$3, 'ICS-217'!F130&lt;'Radio Config'!$D$3, 'Radio Config'!$F$3="y"), ABS('ICS-217'!F130-'ICS-217'!I130), IF(AND('ICS-217'!F130&gt;'Radio Config'!$C$4, 'ICS-217'!F130&lt;'Radio Config'!$D$4, 'Radio Config'!$F$4="y"), ABS('ICS-217'!F130-'ICS-217'!I130), IF(AND('ICS-217'!F130&gt;'Radio Config'!$C$5, 'ICS-217'!F130&lt;'Radio Config'!$D$5, 'Radio Config'!$F$5="y"), ABS('ICS-217'!F130-'ICS-217'!I130), IF(AND('ICS-217'!F130&gt;'Radio Config'!$C$6, 'ICS-217'!F130&lt;'Radio Config'!$D$6, 'Radio Config'!$F$6="y"), ABS('ICS-217'!F130-'ICS-217'!I130), IF(AND('ICS-217'!F130&gt;'Radio Config'!$C$7, 'ICS-217'!F130&lt;'Radio Config'!$D$7, 'Radio Config'!$F$7="y"), ABS('ICS-217'!F130-'ICS-217'!I130), IF(AND('ICS-217'!F130&gt;'Radio Config'!$C$8, 'ICS-217'!F130&lt;'Radio Config'!$D$8, 'Radio Config'!$F$8="y"), ABS('ICS-217'!F130-'ICS-217'!I130), ""))))))))</f>
        <v/>
      </c>
      <c r="E128" s="2" t="str">
        <f t="shared" si="1"/>
        <v/>
      </c>
      <c r="F128" s="2" t="str">
        <f>IF(B128&lt;&gt;"", 'ICS-217'!L130, "")</f>
        <v/>
      </c>
      <c r="G128" s="2" t="str">
        <f>IF(B128&lt;&gt;"", 'ICS-217'!D130&amp;'ICS-217'!E130, "")</f>
        <v/>
      </c>
      <c r="H128" s="2" t="str">
        <f>IF(B128="", "", IF(AND('ICS-217'!H130="",'ICS-217'!K130&lt;&gt;""), "Tone", IF(AND('ICS-217'!H130&lt;&gt;"",'ICS-217'!K130&lt;&gt;""), "T Sql", "None" )))</f>
        <v/>
      </c>
      <c r="I128" s="2" t="str">
        <f>IF(B128&lt;&gt;"", IF('ICS-217'!K130&lt;&gt;"", 'ICS-217'!K130 &amp; " Hz", "88.5 Hz"), "")</f>
        <v/>
      </c>
      <c r="J128" s="2" t="str">
        <f>IF(B128&lt;&gt;"", IF('ICS-217'!H130&lt;&gt;"", 'ICS-217'!H130 &amp; " Hz", IF('ICS-217'!K130&lt;&gt;"", ('ICS-217'!K130 &amp; " Hz"), "88.5 Hz")), "")</f>
        <v/>
      </c>
      <c r="K128" s="2" t="str">
        <f t="shared" si="2"/>
        <v/>
      </c>
      <c r="L128" s="2" t="str">
        <f t="shared" si="3"/>
        <v/>
      </c>
      <c r="M128" s="2" t="str">
        <f t="shared" si="4"/>
        <v/>
      </c>
      <c r="O128" s="2" t="str">
        <f t="shared" si="5"/>
        <v/>
      </c>
    </row>
    <row r="129">
      <c r="A129" s="2" t="str">
        <f>IF(B129&lt;&gt;"", 'ICS-217'!A131, "")</f>
        <v/>
      </c>
      <c r="B129" s="113" t="str">
        <f>IF(AND('ICS-217'!F131&gt;'Radio Config'!$C$2, 'ICS-217'!F131&lt;'Radio Config'!$D$2, 'Radio Config'!$F$2="y"), 'ICS-217'!F131, IF(AND('ICS-217'!F131&gt;'Radio Config'!$C$3, 'ICS-217'!F131&lt;'Radio Config'!$D$3, 'Radio Config'!$F$3="y"), 'ICS-217'!F131, IF(AND('ICS-217'!F131&gt;'Radio Config'!$C$4, 'ICS-217'!F131&lt;'Radio Config'!$D$4, 'Radio Config'!$F$4="y"), 'ICS-217'!F131, IF(AND('ICS-217'!F131&gt;'Radio Config'!$C$5, 'ICS-217'!F131&lt;'Radio Config'!$D$5, 'Radio Config'!$F$5="y"), 'ICS-217'!F131, IF(AND('ICS-217'!F131&gt;'Radio Config'!$C$6, 'ICS-217'!F131&lt;'Radio Config'!$D$6, 'Radio Config'!$F$6="y"), 'ICS-217'!F131, IF(AND('ICS-217'!F131&gt;'Radio Config'!$C$7, 'ICS-217'!F131&lt;'Radio Config'!$D$7, 'Radio Config'!$F$7="y"), 'ICS-217'!F131, IF(AND('ICS-217'!F131&gt;'Radio Config'!$C$8, 'ICS-217'!F131&lt;'Radio Config'!$D$8, 'Radio Config'!$F$8="y"), 'ICS-217'!F131, "")))))))</f>
        <v/>
      </c>
      <c r="C129" s="114" t="str">
        <f>IF(B129&lt;&gt;"", 'ICS-217'!I131, "")</f>
        <v/>
      </c>
      <c r="D129" s="114" t="str">
        <f>IF('ICS-217'!L131&lt;&gt;"FM","", IF(AND('ICS-217'!F131&gt;'Radio Config'!$C$2, 'ICS-217'!F131&lt;'Radio Config'!$D$2, 'Radio Config'!$F$2="y"), ABS('ICS-217'!F131-'ICS-217'!I131), IF(AND('ICS-217'!F131&gt;'Radio Config'!$C$3, 'ICS-217'!F131&lt;'Radio Config'!$D$3, 'Radio Config'!$F$3="y"), ABS('ICS-217'!F131-'ICS-217'!I131), IF(AND('ICS-217'!F131&gt;'Radio Config'!$C$4, 'ICS-217'!F131&lt;'Radio Config'!$D$4, 'Radio Config'!$F$4="y"), ABS('ICS-217'!F131-'ICS-217'!I131), IF(AND('ICS-217'!F131&gt;'Radio Config'!$C$5, 'ICS-217'!F131&lt;'Radio Config'!$D$5, 'Radio Config'!$F$5="y"), ABS('ICS-217'!F131-'ICS-217'!I131), IF(AND('ICS-217'!F131&gt;'Radio Config'!$C$6, 'ICS-217'!F131&lt;'Radio Config'!$D$6, 'Radio Config'!$F$6="y"), ABS('ICS-217'!F131-'ICS-217'!I131), IF(AND('ICS-217'!F131&gt;'Radio Config'!$C$7, 'ICS-217'!F131&lt;'Radio Config'!$D$7, 'Radio Config'!$F$7="y"), ABS('ICS-217'!F131-'ICS-217'!I131), IF(AND('ICS-217'!F131&gt;'Radio Config'!$C$8, 'ICS-217'!F131&lt;'Radio Config'!$D$8, 'Radio Config'!$F$8="y"), ABS('ICS-217'!F131-'ICS-217'!I131), ""))))))))</f>
        <v/>
      </c>
      <c r="E129" s="2" t="str">
        <f t="shared" si="1"/>
        <v/>
      </c>
      <c r="F129" s="2" t="str">
        <f>IF(B129&lt;&gt;"", 'ICS-217'!L131, "")</f>
        <v/>
      </c>
      <c r="G129" s="2" t="str">
        <f>IF(B129&lt;&gt;"", 'ICS-217'!D131&amp;'ICS-217'!E131, "")</f>
        <v/>
      </c>
      <c r="H129" s="2" t="str">
        <f>IF(B129="", "", IF(AND('ICS-217'!H131="",'ICS-217'!K131&lt;&gt;""), "Tone", IF(AND('ICS-217'!H131&lt;&gt;"",'ICS-217'!K131&lt;&gt;""), "T Sql", "None" )))</f>
        <v/>
      </c>
      <c r="I129" s="2" t="str">
        <f>IF(B129&lt;&gt;"", IF('ICS-217'!K131&lt;&gt;"", 'ICS-217'!K131 &amp; " Hz", "88.5 Hz"), "")</f>
        <v/>
      </c>
      <c r="J129" s="2" t="str">
        <f>IF(B129&lt;&gt;"", IF('ICS-217'!H131&lt;&gt;"", 'ICS-217'!H131 &amp; " Hz", IF('ICS-217'!K131&lt;&gt;"", ('ICS-217'!K131 &amp; " Hz"), "88.5 Hz")), "")</f>
        <v/>
      </c>
      <c r="K129" s="2" t="str">
        <f t="shared" si="2"/>
        <v/>
      </c>
      <c r="L129" s="2" t="str">
        <f t="shared" si="3"/>
        <v/>
      </c>
      <c r="M129" s="2" t="str">
        <f t="shared" si="4"/>
        <v/>
      </c>
      <c r="O129" s="2" t="str">
        <f t="shared" si="5"/>
        <v/>
      </c>
    </row>
    <row r="130">
      <c r="A130" s="2" t="str">
        <f>IF(B130&lt;&gt;"", 'ICS-217'!A132, "")</f>
        <v/>
      </c>
      <c r="B130" s="113" t="str">
        <f>IF(AND('ICS-217'!F132&gt;'Radio Config'!$C$2, 'ICS-217'!F132&lt;'Radio Config'!$D$2, 'Radio Config'!$F$2="y"), 'ICS-217'!F132, IF(AND('ICS-217'!F132&gt;'Radio Config'!$C$3, 'ICS-217'!F132&lt;'Radio Config'!$D$3, 'Radio Config'!$F$3="y"), 'ICS-217'!F132, IF(AND('ICS-217'!F132&gt;'Radio Config'!$C$4, 'ICS-217'!F132&lt;'Radio Config'!$D$4, 'Radio Config'!$F$4="y"), 'ICS-217'!F132, IF(AND('ICS-217'!F132&gt;'Radio Config'!$C$5, 'ICS-217'!F132&lt;'Radio Config'!$D$5, 'Radio Config'!$F$5="y"), 'ICS-217'!F132, IF(AND('ICS-217'!F132&gt;'Radio Config'!$C$6, 'ICS-217'!F132&lt;'Radio Config'!$D$6, 'Radio Config'!$F$6="y"), 'ICS-217'!F132, IF(AND('ICS-217'!F132&gt;'Radio Config'!$C$7, 'ICS-217'!F132&lt;'Radio Config'!$D$7, 'Radio Config'!$F$7="y"), 'ICS-217'!F132, IF(AND('ICS-217'!F132&gt;'Radio Config'!$C$8, 'ICS-217'!F132&lt;'Radio Config'!$D$8, 'Radio Config'!$F$8="y"), 'ICS-217'!F132, "")))))))</f>
        <v/>
      </c>
      <c r="C130" s="114" t="str">
        <f>IF(B130&lt;&gt;"", 'ICS-217'!I132, "")</f>
        <v/>
      </c>
      <c r="D130" s="114" t="str">
        <f>IF('ICS-217'!L132&lt;&gt;"FM","", IF(AND('ICS-217'!F132&gt;'Radio Config'!$C$2, 'ICS-217'!F132&lt;'Radio Config'!$D$2, 'Radio Config'!$F$2="y"), ABS('ICS-217'!F132-'ICS-217'!I132), IF(AND('ICS-217'!F132&gt;'Radio Config'!$C$3, 'ICS-217'!F132&lt;'Radio Config'!$D$3, 'Radio Config'!$F$3="y"), ABS('ICS-217'!F132-'ICS-217'!I132), IF(AND('ICS-217'!F132&gt;'Radio Config'!$C$4, 'ICS-217'!F132&lt;'Radio Config'!$D$4, 'Radio Config'!$F$4="y"), ABS('ICS-217'!F132-'ICS-217'!I132), IF(AND('ICS-217'!F132&gt;'Radio Config'!$C$5, 'ICS-217'!F132&lt;'Radio Config'!$D$5, 'Radio Config'!$F$5="y"), ABS('ICS-217'!F132-'ICS-217'!I132), IF(AND('ICS-217'!F132&gt;'Radio Config'!$C$6, 'ICS-217'!F132&lt;'Radio Config'!$D$6, 'Radio Config'!$F$6="y"), ABS('ICS-217'!F132-'ICS-217'!I132), IF(AND('ICS-217'!F132&gt;'Radio Config'!$C$7, 'ICS-217'!F132&lt;'Radio Config'!$D$7, 'Radio Config'!$F$7="y"), ABS('ICS-217'!F132-'ICS-217'!I132), IF(AND('ICS-217'!F132&gt;'Radio Config'!$C$8, 'ICS-217'!F132&lt;'Radio Config'!$D$8, 'Radio Config'!$F$8="y"), ABS('ICS-217'!F132-'ICS-217'!I132), ""))))))))</f>
        <v/>
      </c>
      <c r="E130" s="2" t="str">
        <f t="shared" si="1"/>
        <v/>
      </c>
      <c r="F130" s="2" t="str">
        <f>IF(B130&lt;&gt;"", 'ICS-217'!L132, "")</f>
        <v/>
      </c>
      <c r="G130" s="2" t="str">
        <f>IF(B130&lt;&gt;"", 'ICS-217'!D132&amp;'ICS-217'!E132, "")</f>
        <v/>
      </c>
      <c r="H130" s="2" t="str">
        <f>IF(B130="", "", IF(AND('ICS-217'!H132="",'ICS-217'!K132&lt;&gt;""), "Tone", IF(AND('ICS-217'!H132&lt;&gt;"",'ICS-217'!K132&lt;&gt;""), "T Sql", "None" )))</f>
        <v/>
      </c>
      <c r="I130" s="2" t="str">
        <f>IF(B130&lt;&gt;"", IF('ICS-217'!K132&lt;&gt;"", 'ICS-217'!K132 &amp; " Hz", "88.5 Hz"), "")</f>
        <v/>
      </c>
      <c r="J130" s="2" t="str">
        <f>IF(B130&lt;&gt;"", IF('ICS-217'!H132&lt;&gt;"", 'ICS-217'!H132 &amp; " Hz", IF('ICS-217'!K132&lt;&gt;"", ('ICS-217'!K132 &amp; " Hz"), "88.5 Hz")), "")</f>
        <v/>
      </c>
      <c r="K130" s="2" t="str">
        <f t="shared" si="2"/>
        <v/>
      </c>
      <c r="L130" s="2" t="str">
        <f t="shared" si="3"/>
        <v/>
      </c>
      <c r="M130" s="2" t="str">
        <f t="shared" si="4"/>
        <v/>
      </c>
      <c r="O130" s="2" t="str">
        <f t="shared" si="5"/>
        <v/>
      </c>
    </row>
    <row r="131">
      <c r="A131" s="2" t="str">
        <f>IF(B131&lt;&gt;"", 'ICS-217'!A133, "")</f>
        <v/>
      </c>
      <c r="B131" s="113" t="str">
        <f>IF(AND('ICS-217'!F133&gt;'Radio Config'!$C$2, 'ICS-217'!F133&lt;'Radio Config'!$D$2, 'Radio Config'!$F$2="y"), 'ICS-217'!F133, IF(AND('ICS-217'!F133&gt;'Radio Config'!$C$3, 'ICS-217'!F133&lt;'Radio Config'!$D$3, 'Radio Config'!$F$3="y"), 'ICS-217'!F133, IF(AND('ICS-217'!F133&gt;'Radio Config'!$C$4, 'ICS-217'!F133&lt;'Radio Config'!$D$4, 'Radio Config'!$F$4="y"), 'ICS-217'!F133, IF(AND('ICS-217'!F133&gt;'Radio Config'!$C$5, 'ICS-217'!F133&lt;'Radio Config'!$D$5, 'Radio Config'!$F$5="y"), 'ICS-217'!F133, IF(AND('ICS-217'!F133&gt;'Radio Config'!$C$6, 'ICS-217'!F133&lt;'Radio Config'!$D$6, 'Radio Config'!$F$6="y"), 'ICS-217'!F133, IF(AND('ICS-217'!F133&gt;'Radio Config'!$C$7, 'ICS-217'!F133&lt;'Radio Config'!$D$7, 'Radio Config'!$F$7="y"), 'ICS-217'!F133, IF(AND('ICS-217'!F133&gt;'Radio Config'!$C$8, 'ICS-217'!F133&lt;'Radio Config'!$D$8, 'Radio Config'!$F$8="y"), 'ICS-217'!F133, "")))))))</f>
        <v/>
      </c>
      <c r="C131" s="114" t="str">
        <f>IF(B131&lt;&gt;"", 'ICS-217'!I133, "")</f>
        <v/>
      </c>
      <c r="D131" s="114" t="str">
        <f>IF('ICS-217'!L133&lt;&gt;"FM","", IF(AND('ICS-217'!F133&gt;'Radio Config'!$C$2, 'ICS-217'!F133&lt;'Radio Config'!$D$2, 'Radio Config'!$F$2="y"), ABS('ICS-217'!F133-'ICS-217'!I133), IF(AND('ICS-217'!F133&gt;'Radio Config'!$C$3, 'ICS-217'!F133&lt;'Radio Config'!$D$3, 'Radio Config'!$F$3="y"), ABS('ICS-217'!F133-'ICS-217'!I133), IF(AND('ICS-217'!F133&gt;'Radio Config'!$C$4, 'ICS-217'!F133&lt;'Radio Config'!$D$4, 'Radio Config'!$F$4="y"), ABS('ICS-217'!F133-'ICS-217'!I133), IF(AND('ICS-217'!F133&gt;'Radio Config'!$C$5, 'ICS-217'!F133&lt;'Radio Config'!$D$5, 'Radio Config'!$F$5="y"), ABS('ICS-217'!F133-'ICS-217'!I133), IF(AND('ICS-217'!F133&gt;'Radio Config'!$C$6, 'ICS-217'!F133&lt;'Radio Config'!$D$6, 'Radio Config'!$F$6="y"), ABS('ICS-217'!F133-'ICS-217'!I133), IF(AND('ICS-217'!F133&gt;'Radio Config'!$C$7, 'ICS-217'!F133&lt;'Radio Config'!$D$7, 'Radio Config'!$F$7="y"), ABS('ICS-217'!F133-'ICS-217'!I133), IF(AND('ICS-217'!F133&gt;'Radio Config'!$C$8, 'ICS-217'!F133&lt;'Radio Config'!$D$8, 'Radio Config'!$F$8="y"), ABS('ICS-217'!F133-'ICS-217'!I133), ""))))))))</f>
        <v/>
      </c>
      <c r="E131" s="2" t="str">
        <f t="shared" si="1"/>
        <v/>
      </c>
      <c r="F131" s="2" t="str">
        <f>IF(B131&lt;&gt;"", 'ICS-217'!L133, "")</f>
        <v/>
      </c>
      <c r="G131" s="2" t="str">
        <f>IF(B131&lt;&gt;"", 'ICS-217'!D133&amp;'ICS-217'!E133, "")</f>
        <v/>
      </c>
      <c r="H131" s="2" t="str">
        <f>IF(B131="", "", IF(AND('ICS-217'!H133="",'ICS-217'!K133&lt;&gt;""), "Tone", IF(AND('ICS-217'!H133&lt;&gt;"",'ICS-217'!K133&lt;&gt;""), "T Sql", "None" )))</f>
        <v/>
      </c>
      <c r="I131" s="2" t="str">
        <f>IF(B131&lt;&gt;"", IF('ICS-217'!K133&lt;&gt;"", 'ICS-217'!K133 &amp; " Hz", "88.5 Hz"), "")</f>
        <v/>
      </c>
      <c r="J131" s="2" t="str">
        <f>IF(B131&lt;&gt;"", IF('ICS-217'!H133&lt;&gt;"", 'ICS-217'!H133 &amp; " Hz", IF('ICS-217'!K133&lt;&gt;"", ('ICS-217'!K133 &amp; " Hz"), "88.5 Hz")), "")</f>
        <v/>
      </c>
      <c r="K131" s="2" t="str">
        <f t="shared" si="2"/>
        <v/>
      </c>
      <c r="L131" s="2" t="str">
        <f t="shared" si="3"/>
        <v/>
      </c>
      <c r="M131" s="2" t="str">
        <f t="shared" si="4"/>
        <v/>
      </c>
      <c r="O131" s="2" t="str">
        <f t="shared" si="5"/>
        <v/>
      </c>
    </row>
    <row r="132">
      <c r="A132" s="2" t="str">
        <f>IF(B132&lt;&gt;"", 'ICS-217'!A134, "")</f>
        <v/>
      </c>
      <c r="B132" s="113" t="str">
        <f>IF(AND('ICS-217'!F134&gt;'Radio Config'!$C$2, 'ICS-217'!F134&lt;'Radio Config'!$D$2, 'Radio Config'!$F$2="y"), 'ICS-217'!F134, IF(AND('ICS-217'!F134&gt;'Radio Config'!$C$3, 'ICS-217'!F134&lt;'Radio Config'!$D$3, 'Radio Config'!$F$3="y"), 'ICS-217'!F134, IF(AND('ICS-217'!F134&gt;'Radio Config'!$C$4, 'ICS-217'!F134&lt;'Radio Config'!$D$4, 'Radio Config'!$F$4="y"), 'ICS-217'!F134, IF(AND('ICS-217'!F134&gt;'Radio Config'!$C$5, 'ICS-217'!F134&lt;'Radio Config'!$D$5, 'Radio Config'!$F$5="y"), 'ICS-217'!F134, IF(AND('ICS-217'!F134&gt;'Radio Config'!$C$6, 'ICS-217'!F134&lt;'Radio Config'!$D$6, 'Radio Config'!$F$6="y"), 'ICS-217'!F134, IF(AND('ICS-217'!F134&gt;'Radio Config'!$C$7, 'ICS-217'!F134&lt;'Radio Config'!$D$7, 'Radio Config'!$F$7="y"), 'ICS-217'!F134, IF(AND('ICS-217'!F134&gt;'Radio Config'!$C$8, 'ICS-217'!F134&lt;'Radio Config'!$D$8, 'Radio Config'!$F$8="y"), 'ICS-217'!F134, "")))))))</f>
        <v/>
      </c>
      <c r="C132" s="114" t="str">
        <f>IF(B132&lt;&gt;"", 'ICS-217'!I134, "")</f>
        <v/>
      </c>
      <c r="D132" s="114" t="str">
        <f>IF('ICS-217'!L134&lt;&gt;"FM","", IF(AND('ICS-217'!F134&gt;'Radio Config'!$C$2, 'ICS-217'!F134&lt;'Radio Config'!$D$2, 'Radio Config'!$F$2="y"), ABS('ICS-217'!F134-'ICS-217'!I134), IF(AND('ICS-217'!F134&gt;'Radio Config'!$C$3, 'ICS-217'!F134&lt;'Radio Config'!$D$3, 'Radio Config'!$F$3="y"), ABS('ICS-217'!F134-'ICS-217'!I134), IF(AND('ICS-217'!F134&gt;'Radio Config'!$C$4, 'ICS-217'!F134&lt;'Radio Config'!$D$4, 'Radio Config'!$F$4="y"), ABS('ICS-217'!F134-'ICS-217'!I134), IF(AND('ICS-217'!F134&gt;'Radio Config'!$C$5, 'ICS-217'!F134&lt;'Radio Config'!$D$5, 'Radio Config'!$F$5="y"), ABS('ICS-217'!F134-'ICS-217'!I134), IF(AND('ICS-217'!F134&gt;'Radio Config'!$C$6, 'ICS-217'!F134&lt;'Radio Config'!$D$6, 'Radio Config'!$F$6="y"), ABS('ICS-217'!F134-'ICS-217'!I134), IF(AND('ICS-217'!F134&gt;'Radio Config'!$C$7, 'ICS-217'!F134&lt;'Radio Config'!$D$7, 'Radio Config'!$F$7="y"), ABS('ICS-217'!F134-'ICS-217'!I134), IF(AND('ICS-217'!F134&gt;'Radio Config'!$C$8, 'ICS-217'!F134&lt;'Radio Config'!$D$8, 'Radio Config'!$F$8="y"), ABS('ICS-217'!F134-'ICS-217'!I134), ""))))))))</f>
        <v/>
      </c>
      <c r="E132" s="2" t="str">
        <f t="shared" si="1"/>
        <v/>
      </c>
      <c r="F132" s="2" t="str">
        <f>IF(B132&lt;&gt;"", 'ICS-217'!L134, "")</f>
        <v/>
      </c>
      <c r="G132" s="2" t="str">
        <f>IF(B132&lt;&gt;"", 'ICS-217'!D134&amp;'ICS-217'!E134, "")</f>
        <v/>
      </c>
      <c r="H132" s="2" t="str">
        <f>IF(B132="", "", IF(AND('ICS-217'!H134="",'ICS-217'!K134&lt;&gt;""), "Tone", IF(AND('ICS-217'!H134&lt;&gt;"",'ICS-217'!K134&lt;&gt;""), "T Sql", "None" )))</f>
        <v/>
      </c>
      <c r="I132" s="2" t="str">
        <f>IF(B132&lt;&gt;"", IF('ICS-217'!K134&lt;&gt;"", 'ICS-217'!K134 &amp; " Hz", "88.5 Hz"), "")</f>
        <v/>
      </c>
      <c r="J132" s="2" t="str">
        <f>IF(B132&lt;&gt;"", IF('ICS-217'!H134&lt;&gt;"", 'ICS-217'!H134 &amp; " Hz", IF('ICS-217'!K134&lt;&gt;"", ('ICS-217'!K134 &amp; " Hz"), "88.5 Hz")), "")</f>
        <v/>
      </c>
      <c r="K132" s="2" t="str">
        <f t="shared" si="2"/>
        <v/>
      </c>
      <c r="L132" s="2" t="str">
        <f t="shared" si="3"/>
        <v/>
      </c>
      <c r="M132" s="2" t="str">
        <f t="shared" si="4"/>
        <v/>
      </c>
      <c r="O132" s="2" t="str">
        <f t="shared" si="5"/>
        <v/>
      </c>
    </row>
    <row r="133">
      <c r="A133" s="2" t="str">
        <f>IF(B133&lt;&gt;"", 'ICS-217'!A135, "")</f>
        <v/>
      </c>
      <c r="B133" s="113" t="str">
        <f>IF(AND('ICS-217'!F135&gt;'Radio Config'!$C$2, 'ICS-217'!F135&lt;'Radio Config'!$D$2, 'Radio Config'!$F$2="y"), 'ICS-217'!F135, IF(AND('ICS-217'!F135&gt;'Radio Config'!$C$3, 'ICS-217'!F135&lt;'Radio Config'!$D$3, 'Radio Config'!$F$3="y"), 'ICS-217'!F135, IF(AND('ICS-217'!F135&gt;'Radio Config'!$C$4, 'ICS-217'!F135&lt;'Radio Config'!$D$4, 'Radio Config'!$F$4="y"), 'ICS-217'!F135, IF(AND('ICS-217'!F135&gt;'Radio Config'!$C$5, 'ICS-217'!F135&lt;'Radio Config'!$D$5, 'Radio Config'!$F$5="y"), 'ICS-217'!F135, IF(AND('ICS-217'!F135&gt;'Radio Config'!$C$6, 'ICS-217'!F135&lt;'Radio Config'!$D$6, 'Radio Config'!$F$6="y"), 'ICS-217'!F135, IF(AND('ICS-217'!F135&gt;'Radio Config'!$C$7, 'ICS-217'!F135&lt;'Radio Config'!$D$7, 'Radio Config'!$F$7="y"), 'ICS-217'!F135, IF(AND('ICS-217'!F135&gt;'Radio Config'!$C$8, 'ICS-217'!F135&lt;'Radio Config'!$D$8, 'Radio Config'!$F$8="y"), 'ICS-217'!F135, "")))))))</f>
        <v/>
      </c>
      <c r="C133" s="114" t="str">
        <f>IF(B133&lt;&gt;"", 'ICS-217'!I135, "")</f>
        <v/>
      </c>
      <c r="D133" s="114" t="str">
        <f>IF('ICS-217'!L135&lt;&gt;"FM","", IF(AND('ICS-217'!F135&gt;'Radio Config'!$C$2, 'ICS-217'!F135&lt;'Radio Config'!$D$2, 'Radio Config'!$F$2="y"), ABS('ICS-217'!F135-'ICS-217'!I135), IF(AND('ICS-217'!F135&gt;'Radio Config'!$C$3, 'ICS-217'!F135&lt;'Radio Config'!$D$3, 'Radio Config'!$F$3="y"), ABS('ICS-217'!F135-'ICS-217'!I135), IF(AND('ICS-217'!F135&gt;'Radio Config'!$C$4, 'ICS-217'!F135&lt;'Radio Config'!$D$4, 'Radio Config'!$F$4="y"), ABS('ICS-217'!F135-'ICS-217'!I135), IF(AND('ICS-217'!F135&gt;'Radio Config'!$C$5, 'ICS-217'!F135&lt;'Radio Config'!$D$5, 'Radio Config'!$F$5="y"), ABS('ICS-217'!F135-'ICS-217'!I135), IF(AND('ICS-217'!F135&gt;'Radio Config'!$C$6, 'ICS-217'!F135&lt;'Radio Config'!$D$6, 'Radio Config'!$F$6="y"), ABS('ICS-217'!F135-'ICS-217'!I135), IF(AND('ICS-217'!F135&gt;'Radio Config'!$C$7, 'ICS-217'!F135&lt;'Radio Config'!$D$7, 'Radio Config'!$F$7="y"), ABS('ICS-217'!F135-'ICS-217'!I135), IF(AND('ICS-217'!F135&gt;'Radio Config'!$C$8, 'ICS-217'!F135&lt;'Radio Config'!$D$8, 'Radio Config'!$F$8="y"), ABS('ICS-217'!F135-'ICS-217'!I135), ""))))))))</f>
        <v/>
      </c>
      <c r="E133" s="2" t="str">
        <f t="shared" si="1"/>
        <v/>
      </c>
      <c r="F133" s="2" t="str">
        <f>IF(B133&lt;&gt;"", 'ICS-217'!L135, "")</f>
        <v/>
      </c>
      <c r="G133" s="2" t="str">
        <f>IF(B133&lt;&gt;"", 'ICS-217'!D135&amp;'ICS-217'!E135, "")</f>
        <v/>
      </c>
      <c r="H133" s="2" t="str">
        <f>IF(B133="", "", IF(AND('ICS-217'!H135="",'ICS-217'!K135&lt;&gt;""), "Tone", IF(AND('ICS-217'!H135&lt;&gt;"",'ICS-217'!K135&lt;&gt;""), "T Sql", "None" )))</f>
        <v/>
      </c>
      <c r="I133" s="2" t="str">
        <f>IF(B133&lt;&gt;"", IF('ICS-217'!K135&lt;&gt;"", 'ICS-217'!K135 &amp; " Hz", "88.5 Hz"), "")</f>
        <v/>
      </c>
      <c r="J133" s="2" t="str">
        <f>IF(B133&lt;&gt;"", IF('ICS-217'!H135&lt;&gt;"", 'ICS-217'!H135 &amp; " Hz", IF('ICS-217'!K135&lt;&gt;"", ('ICS-217'!K135 &amp; " Hz"), "88.5 Hz")), "")</f>
        <v/>
      </c>
      <c r="K133" s="2" t="str">
        <f t="shared" si="2"/>
        <v/>
      </c>
      <c r="L133" s="2" t="str">
        <f t="shared" si="3"/>
        <v/>
      </c>
      <c r="M133" s="2" t="str">
        <f t="shared" si="4"/>
        <v/>
      </c>
      <c r="O133" s="2" t="str">
        <f t="shared" si="5"/>
        <v/>
      </c>
    </row>
    <row r="134">
      <c r="A134" s="2" t="str">
        <f>IF(B134&lt;&gt;"", 'ICS-217'!A136, "")</f>
        <v/>
      </c>
      <c r="B134" s="113" t="str">
        <f>IF(AND('ICS-217'!F136&gt;'Radio Config'!$C$2, 'ICS-217'!F136&lt;'Radio Config'!$D$2, 'Radio Config'!$F$2="y"), 'ICS-217'!F136, IF(AND('ICS-217'!F136&gt;'Radio Config'!$C$3, 'ICS-217'!F136&lt;'Radio Config'!$D$3, 'Radio Config'!$F$3="y"), 'ICS-217'!F136, IF(AND('ICS-217'!F136&gt;'Radio Config'!$C$4, 'ICS-217'!F136&lt;'Radio Config'!$D$4, 'Radio Config'!$F$4="y"), 'ICS-217'!F136, IF(AND('ICS-217'!F136&gt;'Radio Config'!$C$5, 'ICS-217'!F136&lt;'Radio Config'!$D$5, 'Radio Config'!$F$5="y"), 'ICS-217'!F136, IF(AND('ICS-217'!F136&gt;'Radio Config'!$C$6, 'ICS-217'!F136&lt;'Radio Config'!$D$6, 'Radio Config'!$F$6="y"), 'ICS-217'!F136, IF(AND('ICS-217'!F136&gt;'Radio Config'!$C$7, 'ICS-217'!F136&lt;'Radio Config'!$D$7, 'Radio Config'!$F$7="y"), 'ICS-217'!F136, IF(AND('ICS-217'!F136&gt;'Radio Config'!$C$8, 'ICS-217'!F136&lt;'Radio Config'!$D$8, 'Radio Config'!$F$8="y"), 'ICS-217'!F136, "")))))))</f>
        <v/>
      </c>
      <c r="C134" s="114" t="str">
        <f>IF(B134&lt;&gt;"", 'ICS-217'!I136, "")</f>
        <v/>
      </c>
      <c r="D134" s="114" t="str">
        <f>IF('ICS-217'!L136&lt;&gt;"FM","", IF(AND('ICS-217'!F136&gt;'Radio Config'!$C$2, 'ICS-217'!F136&lt;'Radio Config'!$D$2, 'Radio Config'!$F$2="y"), ABS('ICS-217'!F136-'ICS-217'!I136), IF(AND('ICS-217'!F136&gt;'Radio Config'!$C$3, 'ICS-217'!F136&lt;'Radio Config'!$D$3, 'Radio Config'!$F$3="y"), ABS('ICS-217'!F136-'ICS-217'!I136), IF(AND('ICS-217'!F136&gt;'Radio Config'!$C$4, 'ICS-217'!F136&lt;'Radio Config'!$D$4, 'Radio Config'!$F$4="y"), ABS('ICS-217'!F136-'ICS-217'!I136), IF(AND('ICS-217'!F136&gt;'Radio Config'!$C$5, 'ICS-217'!F136&lt;'Radio Config'!$D$5, 'Radio Config'!$F$5="y"), ABS('ICS-217'!F136-'ICS-217'!I136), IF(AND('ICS-217'!F136&gt;'Radio Config'!$C$6, 'ICS-217'!F136&lt;'Radio Config'!$D$6, 'Radio Config'!$F$6="y"), ABS('ICS-217'!F136-'ICS-217'!I136), IF(AND('ICS-217'!F136&gt;'Radio Config'!$C$7, 'ICS-217'!F136&lt;'Radio Config'!$D$7, 'Radio Config'!$F$7="y"), ABS('ICS-217'!F136-'ICS-217'!I136), IF(AND('ICS-217'!F136&gt;'Radio Config'!$C$8, 'ICS-217'!F136&lt;'Radio Config'!$D$8, 'Radio Config'!$F$8="y"), ABS('ICS-217'!F136-'ICS-217'!I136), ""))))))))</f>
        <v/>
      </c>
      <c r="E134" s="2" t="str">
        <f t="shared" si="1"/>
        <v/>
      </c>
      <c r="F134" s="2" t="str">
        <f>IF(B134&lt;&gt;"", 'ICS-217'!L136, "")</f>
        <v/>
      </c>
      <c r="G134" s="2" t="str">
        <f>IF(B134&lt;&gt;"", 'ICS-217'!D136&amp;'ICS-217'!E136, "")</f>
        <v/>
      </c>
      <c r="H134" s="2" t="str">
        <f>IF(B134="", "", IF(AND('ICS-217'!H136="",'ICS-217'!K136&lt;&gt;""), "Tone", IF(AND('ICS-217'!H136&lt;&gt;"",'ICS-217'!K136&lt;&gt;""), "T Sql", "None" )))</f>
        <v/>
      </c>
      <c r="I134" s="2" t="str">
        <f>IF(B134&lt;&gt;"", IF('ICS-217'!K136&lt;&gt;"", 'ICS-217'!K136 &amp; " Hz", "88.5 Hz"), "")</f>
        <v/>
      </c>
      <c r="J134" s="2" t="str">
        <f>IF(B134&lt;&gt;"", IF('ICS-217'!H136&lt;&gt;"", 'ICS-217'!H136 &amp; " Hz", IF('ICS-217'!K136&lt;&gt;"", ('ICS-217'!K136 &amp; " Hz"), "88.5 Hz")), "")</f>
        <v/>
      </c>
      <c r="K134" s="2" t="str">
        <f t="shared" si="2"/>
        <v/>
      </c>
      <c r="L134" s="2" t="str">
        <f t="shared" si="3"/>
        <v/>
      </c>
      <c r="M134" s="2" t="str">
        <f t="shared" si="4"/>
        <v/>
      </c>
      <c r="O134" s="2" t="str">
        <f t="shared" si="5"/>
        <v/>
      </c>
    </row>
    <row r="135">
      <c r="A135" s="2" t="str">
        <f>IF(B135&lt;&gt;"", 'ICS-217'!A137, "")</f>
        <v/>
      </c>
      <c r="B135" s="113">
        <f>IF(AND('ICS-217'!F137&gt;'Radio Config'!$C$2, 'ICS-217'!F137&lt;'Radio Config'!$D$2, 'Radio Config'!$F$2="y"), 'ICS-217'!F137, IF(AND('ICS-217'!F137&gt;'Radio Config'!$C$3, 'ICS-217'!F137&lt;'Radio Config'!$D$3, 'Radio Config'!$F$3="y"), 'ICS-217'!F137, IF(AND('ICS-217'!F137&gt;'Radio Config'!$C$4, 'ICS-217'!F137&lt;'Radio Config'!$D$4, 'Radio Config'!$F$4="y"), 'ICS-217'!F137, IF(AND('ICS-217'!F137&gt;'Radio Config'!$C$5, 'ICS-217'!F137&lt;'Radio Config'!$D$5, 'Radio Config'!$F$5="y"), 'ICS-217'!F137, IF(AND('ICS-217'!F137&gt;'Radio Config'!$C$6, 'ICS-217'!F137&lt;'Radio Config'!$D$6, 'Radio Config'!$F$6="y"), 'ICS-217'!F137, IF(AND('ICS-217'!F137&gt;'Radio Config'!$C$7, 'ICS-217'!F137&lt;'Radio Config'!$D$7, 'Radio Config'!$F$7="y"), 'ICS-217'!F137, IF(AND('ICS-217'!F137&gt;'Radio Config'!$C$8, 'ICS-217'!F137&lt;'Radio Config'!$D$8, 'Radio Config'!$F$8="y"), 'ICS-217'!F137, "")))))))</f>
        <v>443.175</v>
      </c>
      <c r="C135" s="114">
        <f>IF(B135&lt;&gt;"", 'ICS-217'!I137, "")</f>
        <v>448.175</v>
      </c>
      <c r="D135" s="114">
        <f>IF('ICS-217'!L137&lt;&gt;"FM","", IF(AND('ICS-217'!F137&gt;'Radio Config'!$C$2, 'ICS-217'!F137&lt;'Radio Config'!$D$2, 'Radio Config'!$F$2="y"), ABS('ICS-217'!F137-'ICS-217'!I137), IF(AND('ICS-217'!F137&gt;'Radio Config'!$C$3, 'ICS-217'!F137&lt;'Radio Config'!$D$3, 'Radio Config'!$F$3="y"), ABS('ICS-217'!F137-'ICS-217'!I137), IF(AND('ICS-217'!F137&gt;'Radio Config'!$C$4, 'ICS-217'!F137&lt;'Radio Config'!$D$4, 'Radio Config'!$F$4="y"), ABS('ICS-217'!F137-'ICS-217'!I137), IF(AND('ICS-217'!F137&gt;'Radio Config'!$C$5, 'ICS-217'!F137&lt;'Radio Config'!$D$5, 'Radio Config'!$F$5="y"), ABS('ICS-217'!F137-'ICS-217'!I137), IF(AND('ICS-217'!F137&gt;'Radio Config'!$C$6, 'ICS-217'!F137&lt;'Radio Config'!$D$6, 'Radio Config'!$F$6="y"), ABS('ICS-217'!F137-'ICS-217'!I137), IF(AND('ICS-217'!F137&gt;'Radio Config'!$C$7, 'ICS-217'!F137&lt;'Radio Config'!$D$7, 'Radio Config'!$F$7="y"), ABS('ICS-217'!F137-'ICS-217'!I137), IF(AND('ICS-217'!F137&gt;'Radio Config'!$C$8, 'ICS-217'!F137&lt;'Radio Config'!$D$8, 'Radio Config'!$F$8="y"), ABS('ICS-217'!F137-'ICS-217'!I137), ""))))))))</f>
        <v>5</v>
      </c>
      <c r="E135" s="2" t="str">
        <f t="shared" si="1"/>
        <v>+DUP</v>
      </c>
      <c r="F135" s="2" t="str">
        <f>IF(B135&lt;&gt;"", 'ICS-217'!L137, "")</f>
        <v>FM</v>
      </c>
      <c r="G135" s="2" t="str">
        <f>IF(B135&lt;&gt;"", 'ICS-217'!D137&amp;'ICS-217'!E137, "")</f>
        <v>85C-7</v>
      </c>
      <c r="H135" s="2" t="str">
        <f>IF(B135="", "", IF(AND('ICS-217'!H137="",'ICS-217'!K137&lt;&gt;""), "Tone", IF(AND('ICS-217'!H137&lt;&gt;"",'ICS-217'!K137&lt;&gt;""), "T Sql", "None" )))</f>
        <v>None</v>
      </c>
      <c r="I135" s="2" t="str">
        <f>IF(B135&lt;&gt;"", IF('ICS-217'!K137&lt;&gt;"", 'ICS-217'!K137 &amp; " Hz", "88.5 Hz"), "")</f>
        <v>88.5 Hz</v>
      </c>
      <c r="J135" s="2" t="str">
        <f>IF(B135&lt;&gt;"", IF('ICS-217'!H137&lt;&gt;"", 'ICS-217'!H137 &amp; " Hz", IF('ICS-217'!K137&lt;&gt;"", ('ICS-217'!K137 &amp; " Hz"), "88.5 Hz")), "")</f>
        <v>88.5 Hz</v>
      </c>
      <c r="K135" s="2" t="str">
        <f t="shared" si="2"/>
        <v>23</v>
      </c>
      <c r="L135" s="2" t="str">
        <f t="shared" si="3"/>
        <v>Both N</v>
      </c>
      <c r="M135" s="2" t="str">
        <f t="shared" si="4"/>
        <v>Off</v>
      </c>
      <c r="O135" s="2" t="str">
        <f t="shared" si="5"/>
        <v>Filter 1</v>
      </c>
    </row>
    <row r="136">
      <c r="A136" s="2" t="str">
        <f>IF(B136&lt;&gt;"", 'ICS-217'!A139, "")</f>
        <v/>
      </c>
      <c r="B136" s="113" t="str">
        <f>IF(AND('ICS-217'!F139&gt;'Radio Config'!$C$2, 'ICS-217'!F139&lt;'Radio Config'!$D$2, 'Radio Config'!$F$2="y"), 'ICS-217'!F139, IF(AND('ICS-217'!F139&gt;'Radio Config'!$C$3, 'ICS-217'!F139&lt;'Radio Config'!$D$3, 'Radio Config'!$F$3="y"), 'ICS-217'!F139, IF(AND('ICS-217'!F139&gt;'Radio Config'!$C$4, 'ICS-217'!F139&lt;'Radio Config'!$D$4, 'Radio Config'!$F$4="y"), 'ICS-217'!F139, IF(AND('ICS-217'!F139&gt;'Radio Config'!$C$5, 'ICS-217'!F139&lt;'Radio Config'!$D$5, 'Radio Config'!$F$5="y"), 'ICS-217'!F139, IF(AND('ICS-217'!F139&gt;'Radio Config'!$C$6, 'ICS-217'!F139&lt;'Radio Config'!$D$6, 'Radio Config'!$F$6="y"), 'ICS-217'!F139, IF(AND('ICS-217'!F139&gt;'Radio Config'!$C$7, 'ICS-217'!F139&lt;'Radio Config'!$D$7, 'Radio Config'!$F$7="y"), 'ICS-217'!F139, IF(AND('ICS-217'!F139&gt;'Radio Config'!$C$8, 'ICS-217'!F139&lt;'Radio Config'!$D$8, 'Radio Config'!$F$8="y"), 'ICS-217'!F139, "")))))))</f>
        <v/>
      </c>
      <c r="C136" s="114" t="str">
        <f>IF(B136&lt;&gt;"", 'ICS-217'!I139, "")</f>
        <v/>
      </c>
      <c r="D136" s="114" t="str">
        <f>IF('ICS-217'!L139&lt;&gt;"FM","", IF(AND('ICS-217'!F139&gt;'Radio Config'!$C$2, 'ICS-217'!F139&lt;'Radio Config'!$D$2, 'Radio Config'!$F$2="y"), ABS('ICS-217'!F139-'ICS-217'!I139), IF(AND('ICS-217'!F139&gt;'Radio Config'!$C$3, 'ICS-217'!F139&lt;'Radio Config'!$D$3, 'Radio Config'!$F$3="y"), ABS('ICS-217'!F139-'ICS-217'!I139), IF(AND('ICS-217'!F139&gt;'Radio Config'!$C$4, 'ICS-217'!F139&lt;'Radio Config'!$D$4, 'Radio Config'!$F$4="y"), ABS('ICS-217'!F139-'ICS-217'!I139), IF(AND('ICS-217'!F139&gt;'Radio Config'!$C$5, 'ICS-217'!F139&lt;'Radio Config'!$D$5, 'Radio Config'!$F$5="y"), ABS('ICS-217'!F139-'ICS-217'!I139), IF(AND('ICS-217'!F139&gt;'Radio Config'!$C$6, 'ICS-217'!F139&lt;'Radio Config'!$D$6, 'Radio Config'!$F$6="y"), ABS('ICS-217'!F139-'ICS-217'!I139), IF(AND('ICS-217'!F139&gt;'Radio Config'!$C$7, 'ICS-217'!F139&lt;'Radio Config'!$D$7, 'Radio Config'!$F$7="y"), ABS('ICS-217'!F139-'ICS-217'!I139), IF(AND('ICS-217'!F139&gt;'Radio Config'!$C$8, 'ICS-217'!F139&lt;'Radio Config'!$D$8, 'Radio Config'!$F$8="y"), ABS('ICS-217'!F139-'ICS-217'!I139), ""))))))))</f>
        <v/>
      </c>
      <c r="E136" s="2" t="str">
        <f t="shared" si="1"/>
        <v/>
      </c>
      <c r="F136" s="2" t="str">
        <f>IF(B136&lt;&gt;"", 'ICS-217'!L139, "")</f>
        <v/>
      </c>
      <c r="G136" s="2" t="str">
        <f>IF(B136&lt;&gt;"", 'ICS-217'!D139&amp;'ICS-217'!E139, "")</f>
        <v/>
      </c>
      <c r="H136" s="2" t="str">
        <f>IF(B136="", "", IF(AND('ICS-217'!H139="",'ICS-217'!K139&lt;&gt;""), "Tone", IF(AND('ICS-217'!H139&lt;&gt;"",'ICS-217'!K139&lt;&gt;""), "T Sql", "None" )))</f>
        <v/>
      </c>
      <c r="I136" s="2" t="str">
        <f>IF(B136&lt;&gt;"", IF('ICS-217'!K139&lt;&gt;"", 'ICS-217'!K139 &amp; " Hz", "88.5 Hz"), "")</f>
        <v/>
      </c>
      <c r="J136" s="2" t="str">
        <f>IF(B136&lt;&gt;"", IF('ICS-217'!H139&lt;&gt;"", 'ICS-217'!H139 &amp; " Hz", IF('ICS-217'!K139&lt;&gt;"", ('ICS-217'!K139 &amp; " Hz"), "88.5 Hz")), "")</f>
        <v/>
      </c>
      <c r="K136" s="2" t="str">
        <f t="shared" si="2"/>
        <v/>
      </c>
      <c r="L136" s="2" t="str">
        <f t="shared" si="3"/>
        <v/>
      </c>
      <c r="M136" s="2" t="str">
        <f t="shared" si="4"/>
        <v/>
      </c>
      <c r="O136" s="2" t="str">
        <f t="shared" si="5"/>
        <v/>
      </c>
    </row>
    <row r="137">
      <c r="A137" s="2" t="str">
        <f>IF(B137&lt;&gt;"", 'ICS-217'!A140, "")</f>
        <v/>
      </c>
      <c r="B137" s="113" t="str">
        <f>IF(AND('ICS-217'!F140&gt;'Radio Config'!$C$2, 'ICS-217'!F140&lt;'Radio Config'!$D$2, 'Radio Config'!$F$2="y"), 'ICS-217'!F140, IF(AND('ICS-217'!F140&gt;'Radio Config'!$C$3, 'ICS-217'!F140&lt;'Radio Config'!$D$3, 'Radio Config'!$F$3="y"), 'ICS-217'!F140, IF(AND('ICS-217'!F140&gt;'Radio Config'!$C$4, 'ICS-217'!F140&lt;'Radio Config'!$D$4, 'Radio Config'!$F$4="y"), 'ICS-217'!F140, IF(AND('ICS-217'!F140&gt;'Radio Config'!$C$5, 'ICS-217'!F140&lt;'Radio Config'!$D$5, 'Radio Config'!$F$5="y"), 'ICS-217'!F140, IF(AND('ICS-217'!F140&gt;'Radio Config'!$C$6, 'ICS-217'!F140&lt;'Radio Config'!$D$6, 'Radio Config'!$F$6="y"), 'ICS-217'!F140, IF(AND('ICS-217'!F140&gt;'Radio Config'!$C$7, 'ICS-217'!F140&lt;'Radio Config'!$D$7, 'Radio Config'!$F$7="y"), 'ICS-217'!F140, IF(AND('ICS-217'!F140&gt;'Radio Config'!$C$8, 'ICS-217'!F140&lt;'Radio Config'!$D$8, 'Radio Config'!$F$8="y"), 'ICS-217'!F140, "")))))))</f>
        <v/>
      </c>
      <c r="C137" s="114" t="str">
        <f>IF(B137&lt;&gt;"", 'ICS-217'!I140, "")</f>
        <v/>
      </c>
      <c r="D137" s="114" t="str">
        <f>IF('ICS-217'!L140&lt;&gt;"FM","", IF(AND('ICS-217'!F140&gt;'Radio Config'!$C$2, 'ICS-217'!F140&lt;'Radio Config'!$D$2, 'Radio Config'!$F$2="y"), ABS('ICS-217'!F140-'ICS-217'!I140), IF(AND('ICS-217'!F140&gt;'Radio Config'!$C$3, 'ICS-217'!F140&lt;'Radio Config'!$D$3, 'Radio Config'!$F$3="y"), ABS('ICS-217'!F140-'ICS-217'!I140), IF(AND('ICS-217'!F140&gt;'Radio Config'!$C$4, 'ICS-217'!F140&lt;'Radio Config'!$D$4, 'Radio Config'!$F$4="y"), ABS('ICS-217'!F140-'ICS-217'!I140), IF(AND('ICS-217'!F140&gt;'Radio Config'!$C$5, 'ICS-217'!F140&lt;'Radio Config'!$D$5, 'Radio Config'!$F$5="y"), ABS('ICS-217'!F140-'ICS-217'!I140), IF(AND('ICS-217'!F140&gt;'Radio Config'!$C$6, 'ICS-217'!F140&lt;'Radio Config'!$D$6, 'Radio Config'!$F$6="y"), ABS('ICS-217'!F140-'ICS-217'!I140), IF(AND('ICS-217'!F140&gt;'Radio Config'!$C$7, 'ICS-217'!F140&lt;'Radio Config'!$D$7, 'Radio Config'!$F$7="y"), ABS('ICS-217'!F140-'ICS-217'!I140), IF(AND('ICS-217'!F140&gt;'Radio Config'!$C$8, 'ICS-217'!F140&lt;'Radio Config'!$D$8, 'Radio Config'!$F$8="y"), ABS('ICS-217'!F140-'ICS-217'!I140), ""))))))))</f>
        <v/>
      </c>
      <c r="E137" s="2" t="str">
        <f t="shared" si="1"/>
        <v/>
      </c>
      <c r="F137" s="2" t="str">
        <f>IF(B137&lt;&gt;"", 'ICS-217'!L140, "")</f>
        <v/>
      </c>
      <c r="G137" s="2" t="str">
        <f>IF(B137&lt;&gt;"", 'ICS-217'!D140&amp;'ICS-217'!E140, "")</f>
        <v/>
      </c>
      <c r="H137" s="2" t="str">
        <f>IF(B137="", "", IF(AND('ICS-217'!H140="",'ICS-217'!K140&lt;&gt;""), "Tone", IF(AND('ICS-217'!H140&lt;&gt;"",'ICS-217'!K140&lt;&gt;""), "T Sql", "None" )))</f>
        <v/>
      </c>
      <c r="I137" s="2" t="str">
        <f>IF(B137&lt;&gt;"", IF('ICS-217'!K140&lt;&gt;"", 'ICS-217'!K140 &amp; " Hz", "88.5 Hz"), "")</f>
        <v/>
      </c>
      <c r="J137" s="2" t="str">
        <f>IF(B137&lt;&gt;"", IF('ICS-217'!H140&lt;&gt;"", 'ICS-217'!H140 &amp; " Hz", IF('ICS-217'!K140&lt;&gt;"", ('ICS-217'!K140 &amp; " Hz"), "88.5 Hz")), "")</f>
        <v/>
      </c>
      <c r="K137" s="2" t="str">
        <f t="shared" si="2"/>
        <v/>
      </c>
      <c r="L137" s="2" t="str">
        <f t="shared" si="3"/>
        <v/>
      </c>
      <c r="M137" s="2" t="str">
        <f t="shared" si="4"/>
        <v/>
      </c>
      <c r="O137" s="2" t="str">
        <f t="shared" si="5"/>
        <v/>
      </c>
    </row>
    <row r="138">
      <c r="A138" s="2" t="str">
        <f>IF(B138&lt;&gt;"", 'ICS-217'!A141, "")</f>
        <v/>
      </c>
      <c r="B138" s="113">
        <f>IF(AND('ICS-217'!F141&gt;'Radio Config'!$C$2, 'ICS-217'!F141&lt;'Radio Config'!$D$2, 'Radio Config'!$F$2="y"), 'ICS-217'!F141, IF(AND('ICS-217'!F141&gt;'Radio Config'!$C$3, 'ICS-217'!F141&lt;'Radio Config'!$D$3, 'Radio Config'!$F$3="y"), 'ICS-217'!F141, IF(AND('ICS-217'!F141&gt;'Radio Config'!$C$4, 'ICS-217'!F141&lt;'Radio Config'!$D$4, 'Radio Config'!$F$4="y"), 'ICS-217'!F141, IF(AND('ICS-217'!F141&gt;'Radio Config'!$C$5, 'ICS-217'!F141&lt;'Radio Config'!$D$5, 'Radio Config'!$F$5="y"), 'ICS-217'!F141, IF(AND('ICS-217'!F141&gt;'Radio Config'!$C$6, 'ICS-217'!F141&lt;'Radio Config'!$D$6, 'Radio Config'!$F$6="y"), 'ICS-217'!F141, IF(AND('ICS-217'!F141&gt;'Radio Config'!$C$7, 'ICS-217'!F141&lt;'Radio Config'!$D$7, 'Radio Config'!$F$7="y"), 'ICS-217'!F141, IF(AND('ICS-217'!F141&gt;'Radio Config'!$C$8, 'ICS-217'!F141&lt;'Radio Config'!$D$8, 'Radio Config'!$F$8="y"), 'ICS-217'!F141, "")))))))</f>
        <v>443.5125</v>
      </c>
      <c r="C138" s="114">
        <f>IF(B138&lt;&gt;"", 'ICS-217'!I141, "")</f>
        <v>448.5125</v>
      </c>
      <c r="D138" s="114">
        <f>IF('ICS-217'!L141&lt;&gt;"FM","", IF(AND('ICS-217'!F141&gt;'Radio Config'!$C$2, 'ICS-217'!F141&lt;'Radio Config'!$D$2, 'Radio Config'!$F$2="y"), ABS('ICS-217'!F141-'ICS-217'!I141), IF(AND('ICS-217'!F141&gt;'Radio Config'!$C$3, 'ICS-217'!F141&lt;'Radio Config'!$D$3, 'Radio Config'!$F$3="y"), ABS('ICS-217'!F141-'ICS-217'!I141), IF(AND('ICS-217'!F141&gt;'Radio Config'!$C$4, 'ICS-217'!F141&lt;'Radio Config'!$D$4, 'Radio Config'!$F$4="y"), ABS('ICS-217'!F141-'ICS-217'!I141), IF(AND('ICS-217'!F141&gt;'Radio Config'!$C$5, 'ICS-217'!F141&lt;'Radio Config'!$D$5, 'Radio Config'!$F$5="y"), ABS('ICS-217'!F141-'ICS-217'!I141), IF(AND('ICS-217'!F141&gt;'Radio Config'!$C$6, 'ICS-217'!F141&lt;'Radio Config'!$D$6, 'Radio Config'!$F$6="y"), ABS('ICS-217'!F141-'ICS-217'!I141), IF(AND('ICS-217'!F141&gt;'Radio Config'!$C$7, 'ICS-217'!F141&lt;'Radio Config'!$D$7, 'Radio Config'!$F$7="y"), ABS('ICS-217'!F141-'ICS-217'!I141), IF(AND('ICS-217'!F141&gt;'Radio Config'!$C$8, 'ICS-217'!F141&lt;'Radio Config'!$D$8, 'Radio Config'!$F$8="y"), ABS('ICS-217'!F141-'ICS-217'!I141), ""))))))))</f>
        <v>5</v>
      </c>
      <c r="E138" s="2" t="str">
        <f t="shared" si="1"/>
        <v>+DUP</v>
      </c>
      <c r="F138" s="2" t="str">
        <f>IF(B138&lt;&gt;"", 'ICS-217'!L141, "")</f>
        <v>FM</v>
      </c>
      <c r="G138" s="2" t="str">
        <f>IF(B138&lt;&gt;"", 'ICS-217'!D141&amp;'ICS-217'!E141, "")</f>
        <v>87B-7</v>
      </c>
      <c r="H138" s="2" t="str">
        <f>IF(B138="", "", IF(AND('ICS-217'!H141="",'ICS-217'!K141&lt;&gt;""), "Tone", IF(AND('ICS-217'!H141&lt;&gt;"",'ICS-217'!K141&lt;&gt;""), "T Sql", "None" )))</f>
        <v>Tone</v>
      </c>
      <c r="I138" s="2" t="str">
        <f>IF(B138&lt;&gt;"", IF('ICS-217'!K141&lt;&gt;"", 'ICS-217'!K141 &amp; " Hz", "88.5 Hz"), "")</f>
        <v>103.5 Hz</v>
      </c>
      <c r="J138" s="2" t="str">
        <f>IF(B138&lt;&gt;"", IF('ICS-217'!H141&lt;&gt;"", 'ICS-217'!H141 &amp; " Hz", IF('ICS-217'!K141&lt;&gt;"", ('ICS-217'!K141 &amp; " Hz"), "88.5 Hz")), "")</f>
        <v>103.5 Hz</v>
      </c>
      <c r="K138" s="2" t="str">
        <f t="shared" si="2"/>
        <v>23</v>
      </c>
      <c r="L138" s="2" t="str">
        <f t="shared" si="3"/>
        <v>Both N</v>
      </c>
      <c r="M138" s="2" t="str">
        <f t="shared" si="4"/>
        <v>Off</v>
      </c>
      <c r="O138" s="2" t="str">
        <f t="shared" si="5"/>
        <v>Filter 1</v>
      </c>
    </row>
    <row r="139">
      <c r="A139" s="2" t="str">
        <f>IF(B139&lt;&gt;"", 'ICS-217'!A142, "")</f>
        <v/>
      </c>
      <c r="B139" s="113" t="str">
        <f>IF(AND('ICS-217'!F142&gt;'Radio Config'!$C$2, 'ICS-217'!F142&lt;'Radio Config'!$D$2, 'Radio Config'!$F$2="y"), 'ICS-217'!F142, IF(AND('ICS-217'!F142&gt;'Radio Config'!$C$3, 'ICS-217'!F142&lt;'Radio Config'!$D$3, 'Radio Config'!$F$3="y"), 'ICS-217'!F142, IF(AND('ICS-217'!F142&gt;'Radio Config'!$C$4, 'ICS-217'!F142&lt;'Radio Config'!$D$4, 'Radio Config'!$F$4="y"), 'ICS-217'!F142, IF(AND('ICS-217'!F142&gt;'Radio Config'!$C$5, 'ICS-217'!F142&lt;'Radio Config'!$D$5, 'Radio Config'!$F$5="y"), 'ICS-217'!F142, IF(AND('ICS-217'!F142&gt;'Radio Config'!$C$6, 'ICS-217'!F142&lt;'Radio Config'!$D$6, 'Radio Config'!$F$6="y"), 'ICS-217'!F142, IF(AND('ICS-217'!F142&gt;'Radio Config'!$C$7, 'ICS-217'!F142&lt;'Radio Config'!$D$7, 'Radio Config'!$F$7="y"), 'ICS-217'!F142, IF(AND('ICS-217'!F142&gt;'Radio Config'!$C$8, 'ICS-217'!F142&lt;'Radio Config'!$D$8, 'Radio Config'!$F$8="y"), 'ICS-217'!F142, "")))))))</f>
        <v/>
      </c>
      <c r="C139" s="114" t="str">
        <f>IF(B139&lt;&gt;"", 'ICS-217'!I142, "")</f>
        <v/>
      </c>
      <c r="D139" s="114" t="str">
        <f>IF('ICS-217'!L142&lt;&gt;"FM","", IF(AND('ICS-217'!F142&gt;'Radio Config'!$C$2, 'ICS-217'!F142&lt;'Radio Config'!$D$2, 'Radio Config'!$F$2="y"), ABS('ICS-217'!F142-'ICS-217'!I142), IF(AND('ICS-217'!F142&gt;'Radio Config'!$C$3, 'ICS-217'!F142&lt;'Radio Config'!$D$3, 'Radio Config'!$F$3="y"), ABS('ICS-217'!F142-'ICS-217'!I142), IF(AND('ICS-217'!F142&gt;'Radio Config'!$C$4, 'ICS-217'!F142&lt;'Radio Config'!$D$4, 'Radio Config'!$F$4="y"), ABS('ICS-217'!F142-'ICS-217'!I142), IF(AND('ICS-217'!F142&gt;'Radio Config'!$C$5, 'ICS-217'!F142&lt;'Radio Config'!$D$5, 'Radio Config'!$F$5="y"), ABS('ICS-217'!F142-'ICS-217'!I142), IF(AND('ICS-217'!F142&gt;'Radio Config'!$C$6, 'ICS-217'!F142&lt;'Radio Config'!$D$6, 'Radio Config'!$F$6="y"), ABS('ICS-217'!F142-'ICS-217'!I142), IF(AND('ICS-217'!F142&gt;'Radio Config'!$C$7, 'ICS-217'!F142&lt;'Radio Config'!$D$7, 'Radio Config'!$F$7="y"), ABS('ICS-217'!F142-'ICS-217'!I142), IF(AND('ICS-217'!F142&gt;'Radio Config'!$C$8, 'ICS-217'!F142&lt;'Radio Config'!$D$8, 'Radio Config'!$F$8="y"), ABS('ICS-217'!F142-'ICS-217'!I142), ""))))))))</f>
        <v/>
      </c>
      <c r="E139" s="2" t="str">
        <f t="shared" si="1"/>
        <v/>
      </c>
      <c r="F139" s="2" t="str">
        <f>IF(B139&lt;&gt;"", 'ICS-217'!L142, "")</f>
        <v/>
      </c>
      <c r="G139" s="2" t="str">
        <f>IF(B139&lt;&gt;"", 'ICS-217'!D142&amp;'ICS-217'!E142, "")</f>
        <v/>
      </c>
      <c r="H139" s="2" t="str">
        <f>IF(B139="", "", IF(AND('ICS-217'!H142="",'ICS-217'!K142&lt;&gt;""), "Tone", IF(AND('ICS-217'!H142&lt;&gt;"",'ICS-217'!K142&lt;&gt;""), "T Sql", "None" )))</f>
        <v/>
      </c>
      <c r="I139" s="2" t="str">
        <f>IF(B139&lt;&gt;"", IF('ICS-217'!K142&lt;&gt;"", 'ICS-217'!K142 &amp; " Hz", "88.5 Hz"), "")</f>
        <v/>
      </c>
      <c r="J139" s="2" t="str">
        <f>IF(B139&lt;&gt;"", IF('ICS-217'!H142&lt;&gt;"", 'ICS-217'!H142 &amp; " Hz", IF('ICS-217'!K142&lt;&gt;"", ('ICS-217'!K142 &amp; " Hz"), "88.5 Hz")), "")</f>
        <v/>
      </c>
      <c r="K139" s="2" t="str">
        <f t="shared" si="2"/>
        <v/>
      </c>
      <c r="L139" s="2" t="str">
        <f t="shared" si="3"/>
        <v/>
      </c>
      <c r="M139" s="2" t="str">
        <f t="shared" si="4"/>
        <v/>
      </c>
      <c r="O139" s="2" t="str">
        <f t="shared" si="5"/>
        <v/>
      </c>
    </row>
    <row r="140">
      <c r="A140" s="2" t="str">
        <f>IF(B140&lt;&gt;"", 'ICS-217'!A143, "")</f>
        <v/>
      </c>
      <c r="B140" s="113">
        <f>IF(AND('ICS-217'!F143&gt;'Radio Config'!$C$2, 'ICS-217'!F143&lt;'Radio Config'!$D$2, 'Radio Config'!$F$2="y"), 'ICS-217'!F143, IF(AND('ICS-217'!F143&gt;'Radio Config'!$C$3, 'ICS-217'!F143&lt;'Radio Config'!$D$3, 'Radio Config'!$F$3="y"), 'ICS-217'!F143, IF(AND('ICS-217'!F143&gt;'Radio Config'!$C$4, 'ICS-217'!F143&lt;'Radio Config'!$D$4, 'Radio Config'!$F$4="y"), 'ICS-217'!F143, IF(AND('ICS-217'!F143&gt;'Radio Config'!$C$5, 'ICS-217'!F143&lt;'Radio Config'!$D$5, 'Radio Config'!$F$5="y"), 'ICS-217'!F143, IF(AND('ICS-217'!F143&gt;'Radio Config'!$C$6, 'ICS-217'!F143&lt;'Radio Config'!$D$6, 'Radio Config'!$F$6="y"), 'ICS-217'!F143, IF(AND('ICS-217'!F143&gt;'Radio Config'!$C$7, 'ICS-217'!F143&lt;'Radio Config'!$D$7, 'Radio Config'!$F$7="y"), 'ICS-217'!F143, IF(AND('ICS-217'!F143&gt;'Radio Config'!$C$8, 'ICS-217'!F143&lt;'Radio Config'!$D$8, 'Radio Config'!$F$8="y"), 'ICS-217'!F143, "")))))))</f>
        <v>444.475</v>
      </c>
      <c r="C140" s="114">
        <f>IF(B140&lt;&gt;"", 'ICS-217'!I143, "")</f>
        <v>449.475</v>
      </c>
      <c r="D140" s="114">
        <f>IF('ICS-217'!L143&lt;&gt;"FM","", IF(AND('ICS-217'!F143&gt;'Radio Config'!$C$2, 'ICS-217'!F143&lt;'Radio Config'!$D$2, 'Radio Config'!$F$2="y"), ABS('ICS-217'!F143-'ICS-217'!I143), IF(AND('ICS-217'!F143&gt;'Radio Config'!$C$3, 'ICS-217'!F143&lt;'Radio Config'!$D$3, 'Radio Config'!$F$3="y"), ABS('ICS-217'!F143-'ICS-217'!I143), IF(AND('ICS-217'!F143&gt;'Radio Config'!$C$4, 'ICS-217'!F143&lt;'Radio Config'!$D$4, 'Radio Config'!$F$4="y"), ABS('ICS-217'!F143-'ICS-217'!I143), IF(AND('ICS-217'!F143&gt;'Radio Config'!$C$5, 'ICS-217'!F143&lt;'Radio Config'!$D$5, 'Radio Config'!$F$5="y"), ABS('ICS-217'!F143-'ICS-217'!I143), IF(AND('ICS-217'!F143&gt;'Radio Config'!$C$6, 'ICS-217'!F143&lt;'Radio Config'!$D$6, 'Radio Config'!$F$6="y"), ABS('ICS-217'!F143-'ICS-217'!I143), IF(AND('ICS-217'!F143&gt;'Radio Config'!$C$7, 'ICS-217'!F143&lt;'Radio Config'!$D$7, 'Radio Config'!$F$7="y"), ABS('ICS-217'!F143-'ICS-217'!I143), IF(AND('ICS-217'!F143&gt;'Radio Config'!$C$8, 'ICS-217'!F143&lt;'Radio Config'!$D$8, 'Radio Config'!$F$8="y"), ABS('ICS-217'!F143-'ICS-217'!I143), ""))))))))</f>
        <v>5</v>
      </c>
      <c r="E140" s="2" t="str">
        <f t="shared" si="1"/>
        <v>+DUP</v>
      </c>
      <c r="F140" s="2" t="str">
        <f>IF(B140&lt;&gt;"", 'ICS-217'!L143, "")</f>
        <v>FM</v>
      </c>
      <c r="G140" s="2" t="str">
        <f>IF(B140&lt;&gt;"", 'ICS-217'!D143&amp;'ICS-217'!E143, "")</f>
        <v>87D-7</v>
      </c>
      <c r="H140" s="2" t="str">
        <f>IF(B140="", "", IF(AND('ICS-217'!H143="",'ICS-217'!K143&lt;&gt;""), "Tone", IF(AND('ICS-217'!H143&lt;&gt;"",'ICS-217'!K143&lt;&gt;""), "T Sql", "None" )))</f>
        <v>Tone</v>
      </c>
      <c r="I140" s="2" t="str">
        <f>IF(B140&lt;&gt;"", IF('ICS-217'!K143&lt;&gt;"", 'ICS-217'!K143 &amp; " Hz", "88.5 Hz"), "")</f>
        <v>67 Hz</v>
      </c>
      <c r="J140" s="2" t="str">
        <f>IF(B140&lt;&gt;"", IF('ICS-217'!H143&lt;&gt;"", 'ICS-217'!H143 &amp; " Hz", IF('ICS-217'!K143&lt;&gt;"", ('ICS-217'!K143 &amp; " Hz"), "88.5 Hz")), "")</f>
        <v>67 Hz</v>
      </c>
      <c r="K140" s="2" t="str">
        <f t="shared" si="2"/>
        <v>23</v>
      </c>
      <c r="L140" s="2" t="str">
        <f t="shared" si="3"/>
        <v>Both N</v>
      </c>
      <c r="M140" s="2" t="str">
        <f t="shared" si="4"/>
        <v>Off</v>
      </c>
      <c r="O140" s="2" t="str">
        <f t="shared" si="5"/>
        <v>Filter 1</v>
      </c>
    </row>
    <row r="141">
      <c r="A141" s="2" t="str">
        <f>IF(B141&lt;&gt;"", 'ICS-217'!A144, "")</f>
        <v/>
      </c>
      <c r="B141" s="113" t="str">
        <f>IF(AND('ICS-217'!F144&gt;'Radio Config'!$C$2, 'ICS-217'!F144&lt;'Radio Config'!$D$2, 'Radio Config'!$F$2="y"), 'ICS-217'!F144, IF(AND('ICS-217'!F144&gt;'Radio Config'!$C$3, 'ICS-217'!F144&lt;'Radio Config'!$D$3, 'Radio Config'!$F$3="y"), 'ICS-217'!F144, IF(AND('ICS-217'!F144&gt;'Radio Config'!$C$4, 'ICS-217'!F144&lt;'Radio Config'!$D$4, 'Radio Config'!$F$4="y"), 'ICS-217'!F144, IF(AND('ICS-217'!F144&gt;'Radio Config'!$C$5, 'ICS-217'!F144&lt;'Radio Config'!$D$5, 'Radio Config'!$F$5="y"), 'ICS-217'!F144, IF(AND('ICS-217'!F144&gt;'Radio Config'!$C$6, 'ICS-217'!F144&lt;'Radio Config'!$D$6, 'Radio Config'!$F$6="y"), 'ICS-217'!F144, IF(AND('ICS-217'!F144&gt;'Radio Config'!$C$7, 'ICS-217'!F144&lt;'Radio Config'!$D$7, 'Radio Config'!$F$7="y"), 'ICS-217'!F144, IF(AND('ICS-217'!F144&gt;'Radio Config'!$C$8, 'ICS-217'!F144&lt;'Radio Config'!$D$8, 'Radio Config'!$F$8="y"), 'ICS-217'!F144, "")))))))</f>
        <v/>
      </c>
      <c r="C141" s="114" t="str">
        <f>IF(B141&lt;&gt;"", 'ICS-217'!I144, "")</f>
        <v/>
      </c>
      <c r="D141" s="114" t="str">
        <f>IF('ICS-217'!L144&lt;&gt;"FM","", IF(AND('ICS-217'!F144&gt;'Radio Config'!$C$2, 'ICS-217'!F144&lt;'Radio Config'!$D$2, 'Radio Config'!$F$2="y"), ABS('ICS-217'!F144-'ICS-217'!I144), IF(AND('ICS-217'!F144&gt;'Radio Config'!$C$3, 'ICS-217'!F144&lt;'Radio Config'!$D$3, 'Radio Config'!$F$3="y"), ABS('ICS-217'!F144-'ICS-217'!I144), IF(AND('ICS-217'!F144&gt;'Radio Config'!$C$4, 'ICS-217'!F144&lt;'Radio Config'!$D$4, 'Radio Config'!$F$4="y"), ABS('ICS-217'!F144-'ICS-217'!I144), IF(AND('ICS-217'!F144&gt;'Radio Config'!$C$5, 'ICS-217'!F144&lt;'Radio Config'!$D$5, 'Radio Config'!$F$5="y"), ABS('ICS-217'!F144-'ICS-217'!I144), IF(AND('ICS-217'!F144&gt;'Radio Config'!$C$6, 'ICS-217'!F144&lt;'Radio Config'!$D$6, 'Radio Config'!$F$6="y"), ABS('ICS-217'!F144-'ICS-217'!I144), IF(AND('ICS-217'!F144&gt;'Radio Config'!$C$7, 'ICS-217'!F144&lt;'Radio Config'!$D$7, 'Radio Config'!$F$7="y"), ABS('ICS-217'!F144-'ICS-217'!I144), IF(AND('ICS-217'!F144&gt;'Radio Config'!$C$8, 'ICS-217'!F144&lt;'Radio Config'!$D$8, 'Radio Config'!$F$8="y"), ABS('ICS-217'!F144-'ICS-217'!I144), ""))))))))</f>
        <v/>
      </c>
      <c r="E141" s="2" t="str">
        <f t="shared" si="1"/>
        <v/>
      </c>
      <c r="F141" s="2" t="str">
        <f>IF(B141&lt;&gt;"", 'ICS-217'!L144, "")</f>
        <v/>
      </c>
      <c r="G141" s="2" t="str">
        <f>IF(B141&lt;&gt;"", 'ICS-217'!D144&amp;'ICS-217'!E144, "")</f>
        <v/>
      </c>
      <c r="H141" s="2" t="str">
        <f>IF(B141="", "", IF(AND('ICS-217'!H144="",'ICS-217'!K144&lt;&gt;""), "Tone", IF(AND('ICS-217'!H144&lt;&gt;"",'ICS-217'!K144&lt;&gt;""), "T Sql", "None" )))</f>
        <v/>
      </c>
      <c r="I141" s="2" t="str">
        <f>IF(B141&lt;&gt;"", IF('ICS-217'!K144&lt;&gt;"", 'ICS-217'!K144 &amp; " Hz", "88.5 Hz"), "")</f>
        <v/>
      </c>
      <c r="J141" s="2" t="str">
        <f>IF(B141&lt;&gt;"", IF('ICS-217'!H144&lt;&gt;"", 'ICS-217'!H144 &amp; " Hz", IF('ICS-217'!K144&lt;&gt;"", ('ICS-217'!K144 &amp; " Hz"), "88.5 Hz")), "")</f>
        <v/>
      </c>
      <c r="K141" s="2" t="str">
        <f t="shared" si="2"/>
        <v/>
      </c>
      <c r="L141" s="2" t="str">
        <f t="shared" si="3"/>
        <v/>
      </c>
      <c r="M141" s="2" t="str">
        <f t="shared" si="4"/>
        <v/>
      </c>
      <c r="O141" s="2" t="str">
        <f t="shared" si="5"/>
        <v/>
      </c>
    </row>
    <row r="142">
      <c r="A142" s="2" t="str">
        <f>IF(B142&lt;&gt;"", 'ICS-217'!A145, "")</f>
        <v/>
      </c>
      <c r="B142" s="113" t="str">
        <f>IF(AND('ICS-217'!F145&gt;'Radio Config'!$C$2, 'ICS-217'!F145&lt;'Radio Config'!$D$2, 'Radio Config'!$F$2="y"), 'ICS-217'!F145, IF(AND('ICS-217'!F145&gt;'Radio Config'!$C$3, 'ICS-217'!F145&lt;'Radio Config'!$D$3, 'Radio Config'!$F$3="y"), 'ICS-217'!F145, IF(AND('ICS-217'!F145&gt;'Radio Config'!$C$4, 'ICS-217'!F145&lt;'Radio Config'!$D$4, 'Radio Config'!$F$4="y"), 'ICS-217'!F145, IF(AND('ICS-217'!F145&gt;'Radio Config'!$C$5, 'ICS-217'!F145&lt;'Radio Config'!$D$5, 'Radio Config'!$F$5="y"), 'ICS-217'!F145, IF(AND('ICS-217'!F145&gt;'Radio Config'!$C$6, 'ICS-217'!F145&lt;'Radio Config'!$D$6, 'Radio Config'!$F$6="y"), 'ICS-217'!F145, IF(AND('ICS-217'!F145&gt;'Radio Config'!$C$7, 'ICS-217'!F145&lt;'Radio Config'!$D$7, 'Radio Config'!$F$7="y"), 'ICS-217'!F145, IF(AND('ICS-217'!F145&gt;'Radio Config'!$C$8, 'ICS-217'!F145&lt;'Radio Config'!$D$8, 'Radio Config'!$F$8="y"), 'ICS-217'!F145, "")))))))</f>
        <v/>
      </c>
      <c r="C142" s="114" t="str">
        <f>IF(B142&lt;&gt;"", 'ICS-217'!I145, "")</f>
        <v/>
      </c>
      <c r="D142" s="114" t="str">
        <f>IF('ICS-217'!L145&lt;&gt;"FM","", IF(AND('ICS-217'!F145&gt;'Radio Config'!$C$2, 'ICS-217'!F145&lt;'Radio Config'!$D$2, 'Radio Config'!$F$2="y"), ABS('ICS-217'!F145-'ICS-217'!I145), IF(AND('ICS-217'!F145&gt;'Radio Config'!$C$3, 'ICS-217'!F145&lt;'Radio Config'!$D$3, 'Radio Config'!$F$3="y"), ABS('ICS-217'!F145-'ICS-217'!I145), IF(AND('ICS-217'!F145&gt;'Radio Config'!$C$4, 'ICS-217'!F145&lt;'Radio Config'!$D$4, 'Radio Config'!$F$4="y"), ABS('ICS-217'!F145-'ICS-217'!I145), IF(AND('ICS-217'!F145&gt;'Radio Config'!$C$5, 'ICS-217'!F145&lt;'Radio Config'!$D$5, 'Radio Config'!$F$5="y"), ABS('ICS-217'!F145-'ICS-217'!I145), IF(AND('ICS-217'!F145&gt;'Radio Config'!$C$6, 'ICS-217'!F145&lt;'Radio Config'!$D$6, 'Radio Config'!$F$6="y"), ABS('ICS-217'!F145-'ICS-217'!I145), IF(AND('ICS-217'!F145&gt;'Radio Config'!$C$7, 'ICS-217'!F145&lt;'Radio Config'!$D$7, 'Radio Config'!$F$7="y"), ABS('ICS-217'!F145-'ICS-217'!I145), IF(AND('ICS-217'!F145&gt;'Radio Config'!$C$8, 'ICS-217'!F145&lt;'Radio Config'!$D$8, 'Radio Config'!$F$8="y"), ABS('ICS-217'!F145-'ICS-217'!I145), ""))))))))</f>
        <v/>
      </c>
      <c r="E142" s="2" t="str">
        <f t="shared" si="1"/>
        <v/>
      </c>
      <c r="F142" s="2" t="str">
        <f>IF(B142&lt;&gt;"", 'ICS-217'!L145, "")</f>
        <v/>
      </c>
      <c r="G142" s="2" t="str">
        <f>IF(B142&lt;&gt;"", 'ICS-217'!D145&amp;'ICS-217'!E145, "")</f>
        <v/>
      </c>
      <c r="H142" s="2" t="str">
        <f>IF(B142="", "", IF(AND('ICS-217'!H145="",'ICS-217'!K145&lt;&gt;""), "Tone", IF(AND('ICS-217'!H145&lt;&gt;"",'ICS-217'!K145&lt;&gt;""), "T Sql", "None" )))</f>
        <v/>
      </c>
      <c r="I142" s="2" t="str">
        <f>IF(B142&lt;&gt;"", IF('ICS-217'!K145&lt;&gt;"", 'ICS-217'!K145 &amp; " Hz", "88.5 Hz"), "")</f>
        <v/>
      </c>
      <c r="J142" s="2" t="str">
        <f>IF(B142&lt;&gt;"", IF('ICS-217'!H145&lt;&gt;"", 'ICS-217'!H145 &amp; " Hz", IF('ICS-217'!K145&lt;&gt;"", ('ICS-217'!K145 &amp; " Hz"), "88.5 Hz")), "")</f>
        <v/>
      </c>
      <c r="K142" s="2" t="str">
        <f t="shared" si="2"/>
        <v/>
      </c>
      <c r="L142" s="2" t="str">
        <f t="shared" si="3"/>
        <v/>
      </c>
      <c r="M142" s="2" t="str">
        <f t="shared" si="4"/>
        <v/>
      </c>
      <c r="O142" s="2" t="str">
        <f t="shared" si="5"/>
        <v/>
      </c>
    </row>
    <row r="143">
      <c r="A143" s="2" t="str">
        <f>IF(B143&lt;&gt;"", 'ICS-217'!A146, "")</f>
        <v/>
      </c>
      <c r="B143" s="113" t="str">
        <f>IF(AND('ICS-217'!F146&gt;'Radio Config'!$C$2, 'ICS-217'!F146&lt;'Radio Config'!$D$2, 'Radio Config'!$F$2="y"), 'ICS-217'!F146, IF(AND('ICS-217'!F146&gt;'Radio Config'!$C$3, 'ICS-217'!F146&lt;'Radio Config'!$D$3, 'Radio Config'!$F$3="y"), 'ICS-217'!F146, IF(AND('ICS-217'!F146&gt;'Radio Config'!$C$4, 'ICS-217'!F146&lt;'Radio Config'!$D$4, 'Radio Config'!$F$4="y"), 'ICS-217'!F146, IF(AND('ICS-217'!F146&gt;'Radio Config'!$C$5, 'ICS-217'!F146&lt;'Radio Config'!$D$5, 'Radio Config'!$F$5="y"), 'ICS-217'!F146, IF(AND('ICS-217'!F146&gt;'Radio Config'!$C$6, 'ICS-217'!F146&lt;'Radio Config'!$D$6, 'Radio Config'!$F$6="y"), 'ICS-217'!F146, IF(AND('ICS-217'!F146&gt;'Radio Config'!$C$7, 'ICS-217'!F146&lt;'Radio Config'!$D$7, 'Radio Config'!$F$7="y"), 'ICS-217'!F146, IF(AND('ICS-217'!F146&gt;'Radio Config'!$C$8, 'ICS-217'!F146&lt;'Radio Config'!$D$8, 'Radio Config'!$F$8="y"), 'ICS-217'!F146, "")))))))</f>
        <v/>
      </c>
      <c r="C143" s="114" t="str">
        <f>IF(B143&lt;&gt;"", 'ICS-217'!I146, "")</f>
        <v/>
      </c>
      <c r="D143" s="114" t="str">
        <f>IF('ICS-217'!L146&lt;&gt;"FM","", IF(AND('ICS-217'!F146&gt;'Radio Config'!$C$2, 'ICS-217'!F146&lt;'Radio Config'!$D$2, 'Radio Config'!$F$2="y"), ABS('ICS-217'!F146-'ICS-217'!I146), IF(AND('ICS-217'!F146&gt;'Radio Config'!$C$3, 'ICS-217'!F146&lt;'Radio Config'!$D$3, 'Radio Config'!$F$3="y"), ABS('ICS-217'!F146-'ICS-217'!I146), IF(AND('ICS-217'!F146&gt;'Radio Config'!$C$4, 'ICS-217'!F146&lt;'Radio Config'!$D$4, 'Radio Config'!$F$4="y"), ABS('ICS-217'!F146-'ICS-217'!I146), IF(AND('ICS-217'!F146&gt;'Radio Config'!$C$5, 'ICS-217'!F146&lt;'Radio Config'!$D$5, 'Radio Config'!$F$5="y"), ABS('ICS-217'!F146-'ICS-217'!I146), IF(AND('ICS-217'!F146&gt;'Radio Config'!$C$6, 'ICS-217'!F146&lt;'Radio Config'!$D$6, 'Radio Config'!$F$6="y"), ABS('ICS-217'!F146-'ICS-217'!I146), IF(AND('ICS-217'!F146&gt;'Radio Config'!$C$7, 'ICS-217'!F146&lt;'Radio Config'!$D$7, 'Radio Config'!$F$7="y"), ABS('ICS-217'!F146-'ICS-217'!I146), IF(AND('ICS-217'!F146&gt;'Radio Config'!$C$8, 'ICS-217'!F146&lt;'Radio Config'!$D$8, 'Radio Config'!$F$8="y"), ABS('ICS-217'!F146-'ICS-217'!I146), ""))))))))</f>
        <v/>
      </c>
      <c r="E143" s="2" t="str">
        <f t="shared" si="1"/>
        <v/>
      </c>
      <c r="F143" s="2" t="str">
        <f>IF(B143&lt;&gt;"", 'ICS-217'!L146, "")</f>
        <v/>
      </c>
      <c r="G143" s="2" t="str">
        <f>IF(B143&lt;&gt;"", 'ICS-217'!D146&amp;'ICS-217'!E146, "")</f>
        <v/>
      </c>
      <c r="H143" s="2" t="str">
        <f>IF(B143="", "", IF(AND('ICS-217'!H146="",'ICS-217'!K146&lt;&gt;""), "Tone", IF(AND('ICS-217'!H146&lt;&gt;"",'ICS-217'!K146&lt;&gt;""), "T Sql", "None" )))</f>
        <v/>
      </c>
      <c r="I143" s="2" t="str">
        <f>IF(B143&lt;&gt;"", IF('ICS-217'!K146&lt;&gt;"", 'ICS-217'!K146 &amp; " Hz", "88.5 Hz"), "")</f>
        <v/>
      </c>
      <c r="J143" s="2" t="str">
        <f>IF(B143&lt;&gt;"", IF('ICS-217'!H146&lt;&gt;"", 'ICS-217'!H146 &amp; " Hz", IF('ICS-217'!K146&lt;&gt;"", ('ICS-217'!K146 &amp; " Hz"), "88.5 Hz")), "")</f>
        <v/>
      </c>
      <c r="K143" s="2" t="str">
        <f t="shared" si="2"/>
        <v/>
      </c>
      <c r="L143" s="2" t="str">
        <f t="shared" si="3"/>
        <v/>
      </c>
      <c r="M143" s="2" t="str">
        <f t="shared" si="4"/>
        <v/>
      </c>
      <c r="O143" s="2" t="str">
        <f t="shared" si="5"/>
        <v/>
      </c>
    </row>
    <row r="144">
      <c r="A144" s="2" t="str">
        <f>IF(B144&lt;&gt;"", 'ICS-217'!A147, "")</f>
        <v/>
      </c>
      <c r="B144" s="113" t="str">
        <f>IF(AND('ICS-217'!F147&gt;'Radio Config'!$C$2, 'ICS-217'!F147&lt;'Radio Config'!$D$2, 'Radio Config'!$F$2="y"), 'ICS-217'!F147, IF(AND('ICS-217'!F147&gt;'Radio Config'!$C$3, 'ICS-217'!F147&lt;'Radio Config'!$D$3, 'Radio Config'!$F$3="y"), 'ICS-217'!F147, IF(AND('ICS-217'!F147&gt;'Radio Config'!$C$4, 'ICS-217'!F147&lt;'Radio Config'!$D$4, 'Radio Config'!$F$4="y"), 'ICS-217'!F147, IF(AND('ICS-217'!F147&gt;'Radio Config'!$C$5, 'ICS-217'!F147&lt;'Radio Config'!$D$5, 'Radio Config'!$F$5="y"), 'ICS-217'!F147, IF(AND('ICS-217'!F147&gt;'Radio Config'!$C$6, 'ICS-217'!F147&lt;'Radio Config'!$D$6, 'Radio Config'!$F$6="y"), 'ICS-217'!F147, IF(AND('ICS-217'!F147&gt;'Radio Config'!$C$7, 'ICS-217'!F147&lt;'Radio Config'!$D$7, 'Radio Config'!$F$7="y"), 'ICS-217'!F147, IF(AND('ICS-217'!F147&gt;'Radio Config'!$C$8, 'ICS-217'!F147&lt;'Radio Config'!$D$8, 'Radio Config'!$F$8="y"), 'ICS-217'!F147, "")))))))</f>
        <v/>
      </c>
      <c r="C144" s="114" t="str">
        <f>IF(B144&lt;&gt;"", 'ICS-217'!I147, "")</f>
        <v/>
      </c>
      <c r="D144" s="114" t="str">
        <f>IF('ICS-217'!L147&lt;&gt;"FM","", IF(AND('ICS-217'!F147&gt;'Radio Config'!$C$2, 'ICS-217'!F147&lt;'Radio Config'!$D$2, 'Radio Config'!$F$2="y"), ABS('ICS-217'!F147-'ICS-217'!I147), IF(AND('ICS-217'!F147&gt;'Radio Config'!$C$3, 'ICS-217'!F147&lt;'Radio Config'!$D$3, 'Radio Config'!$F$3="y"), ABS('ICS-217'!F147-'ICS-217'!I147), IF(AND('ICS-217'!F147&gt;'Radio Config'!$C$4, 'ICS-217'!F147&lt;'Radio Config'!$D$4, 'Radio Config'!$F$4="y"), ABS('ICS-217'!F147-'ICS-217'!I147), IF(AND('ICS-217'!F147&gt;'Radio Config'!$C$5, 'ICS-217'!F147&lt;'Radio Config'!$D$5, 'Radio Config'!$F$5="y"), ABS('ICS-217'!F147-'ICS-217'!I147), IF(AND('ICS-217'!F147&gt;'Radio Config'!$C$6, 'ICS-217'!F147&lt;'Radio Config'!$D$6, 'Radio Config'!$F$6="y"), ABS('ICS-217'!F147-'ICS-217'!I147), IF(AND('ICS-217'!F147&gt;'Radio Config'!$C$7, 'ICS-217'!F147&lt;'Radio Config'!$D$7, 'Radio Config'!$F$7="y"), ABS('ICS-217'!F147-'ICS-217'!I147), IF(AND('ICS-217'!F147&gt;'Radio Config'!$C$8, 'ICS-217'!F147&lt;'Radio Config'!$D$8, 'Radio Config'!$F$8="y"), ABS('ICS-217'!F147-'ICS-217'!I147), ""))))))))</f>
        <v/>
      </c>
      <c r="E144" s="2" t="str">
        <f t="shared" si="1"/>
        <v/>
      </c>
      <c r="F144" s="2" t="str">
        <f>IF(B144&lt;&gt;"", 'ICS-217'!L147, "")</f>
        <v/>
      </c>
      <c r="G144" s="2" t="str">
        <f>IF(B144&lt;&gt;"", 'ICS-217'!D147&amp;'ICS-217'!E147, "")</f>
        <v/>
      </c>
      <c r="H144" s="2" t="str">
        <f>IF(B144="", "", IF(AND('ICS-217'!H147="",'ICS-217'!K147&lt;&gt;""), "Tone", IF(AND('ICS-217'!H147&lt;&gt;"",'ICS-217'!K147&lt;&gt;""), "T Sql", "None" )))</f>
        <v/>
      </c>
      <c r="I144" s="2" t="str">
        <f>IF(B144&lt;&gt;"", IF('ICS-217'!K147&lt;&gt;"", 'ICS-217'!K147 &amp; " Hz", "88.5 Hz"), "")</f>
        <v/>
      </c>
      <c r="J144" s="2" t="str">
        <f>IF(B144&lt;&gt;"", IF('ICS-217'!H147&lt;&gt;"", 'ICS-217'!H147 &amp; " Hz", IF('ICS-217'!K147&lt;&gt;"", ('ICS-217'!K147 &amp; " Hz"), "88.5 Hz")), "")</f>
        <v/>
      </c>
      <c r="K144" s="2" t="str">
        <f t="shared" si="2"/>
        <v/>
      </c>
      <c r="L144" s="2" t="str">
        <f t="shared" si="3"/>
        <v/>
      </c>
      <c r="M144" s="2" t="str">
        <f t="shared" si="4"/>
        <v/>
      </c>
      <c r="O144" s="2" t="str">
        <f t="shared" si="5"/>
        <v/>
      </c>
    </row>
    <row r="145">
      <c r="A145" s="2" t="str">
        <f>IF(B145&lt;&gt;"", 'ICS-217'!A148, "")</f>
        <v/>
      </c>
      <c r="B145" s="113" t="str">
        <f>IF(AND('ICS-217'!F148&gt;'Radio Config'!$C$2, 'ICS-217'!F148&lt;'Radio Config'!$D$2, 'Radio Config'!$F$2="y"), 'ICS-217'!F148, IF(AND('ICS-217'!F148&gt;'Radio Config'!$C$3, 'ICS-217'!F148&lt;'Radio Config'!$D$3, 'Radio Config'!$F$3="y"), 'ICS-217'!F148, IF(AND('ICS-217'!F148&gt;'Radio Config'!$C$4, 'ICS-217'!F148&lt;'Radio Config'!$D$4, 'Radio Config'!$F$4="y"), 'ICS-217'!F148, IF(AND('ICS-217'!F148&gt;'Radio Config'!$C$5, 'ICS-217'!F148&lt;'Radio Config'!$D$5, 'Radio Config'!$F$5="y"), 'ICS-217'!F148, IF(AND('ICS-217'!F148&gt;'Radio Config'!$C$6, 'ICS-217'!F148&lt;'Radio Config'!$D$6, 'Radio Config'!$F$6="y"), 'ICS-217'!F148, IF(AND('ICS-217'!F148&gt;'Radio Config'!$C$7, 'ICS-217'!F148&lt;'Radio Config'!$D$7, 'Radio Config'!$F$7="y"), 'ICS-217'!F148, IF(AND('ICS-217'!F148&gt;'Radio Config'!$C$8, 'ICS-217'!F148&lt;'Radio Config'!$D$8, 'Radio Config'!$F$8="y"), 'ICS-217'!F148, "")))))))</f>
        <v/>
      </c>
      <c r="C145" s="114" t="str">
        <f>IF(B145&lt;&gt;"", 'ICS-217'!I148, "")</f>
        <v/>
      </c>
      <c r="D145" s="114" t="str">
        <f>IF('ICS-217'!L148&lt;&gt;"FM","", IF(AND('ICS-217'!F148&gt;'Radio Config'!$C$2, 'ICS-217'!F148&lt;'Radio Config'!$D$2, 'Radio Config'!$F$2="y"), ABS('ICS-217'!F148-'ICS-217'!I148), IF(AND('ICS-217'!F148&gt;'Radio Config'!$C$3, 'ICS-217'!F148&lt;'Radio Config'!$D$3, 'Radio Config'!$F$3="y"), ABS('ICS-217'!F148-'ICS-217'!I148), IF(AND('ICS-217'!F148&gt;'Radio Config'!$C$4, 'ICS-217'!F148&lt;'Radio Config'!$D$4, 'Radio Config'!$F$4="y"), ABS('ICS-217'!F148-'ICS-217'!I148), IF(AND('ICS-217'!F148&gt;'Radio Config'!$C$5, 'ICS-217'!F148&lt;'Radio Config'!$D$5, 'Radio Config'!$F$5="y"), ABS('ICS-217'!F148-'ICS-217'!I148), IF(AND('ICS-217'!F148&gt;'Radio Config'!$C$6, 'ICS-217'!F148&lt;'Radio Config'!$D$6, 'Radio Config'!$F$6="y"), ABS('ICS-217'!F148-'ICS-217'!I148), IF(AND('ICS-217'!F148&gt;'Radio Config'!$C$7, 'ICS-217'!F148&lt;'Radio Config'!$D$7, 'Radio Config'!$F$7="y"), ABS('ICS-217'!F148-'ICS-217'!I148), IF(AND('ICS-217'!F148&gt;'Radio Config'!$C$8, 'ICS-217'!F148&lt;'Radio Config'!$D$8, 'Radio Config'!$F$8="y"), ABS('ICS-217'!F148-'ICS-217'!I148), ""))))))))</f>
        <v/>
      </c>
      <c r="E145" s="2" t="str">
        <f t="shared" si="1"/>
        <v/>
      </c>
      <c r="F145" s="2" t="str">
        <f>IF(B145&lt;&gt;"", 'ICS-217'!L148, "")</f>
        <v/>
      </c>
      <c r="G145" s="2" t="str">
        <f>IF(B145&lt;&gt;"", 'ICS-217'!D148&amp;'ICS-217'!E148, "")</f>
        <v/>
      </c>
      <c r="H145" s="2" t="str">
        <f>IF(B145="", "", IF(AND('ICS-217'!H148="",'ICS-217'!K148&lt;&gt;""), "Tone", IF(AND('ICS-217'!H148&lt;&gt;"",'ICS-217'!K148&lt;&gt;""), "T Sql", "None" )))</f>
        <v/>
      </c>
      <c r="I145" s="2" t="str">
        <f>IF(B145&lt;&gt;"", IF('ICS-217'!K148&lt;&gt;"", 'ICS-217'!K148 &amp; " Hz", "88.5 Hz"), "")</f>
        <v/>
      </c>
      <c r="J145" s="2" t="str">
        <f>IF(B145&lt;&gt;"", IF('ICS-217'!H148&lt;&gt;"", 'ICS-217'!H148 &amp; " Hz", IF('ICS-217'!K148&lt;&gt;"", ('ICS-217'!K148 &amp; " Hz"), "88.5 Hz")), "")</f>
        <v/>
      </c>
      <c r="K145" s="2" t="str">
        <f t="shared" si="2"/>
        <v/>
      </c>
      <c r="L145" s="2" t="str">
        <f t="shared" si="3"/>
        <v/>
      </c>
      <c r="M145" s="2" t="str">
        <f t="shared" si="4"/>
        <v/>
      </c>
      <c r="O145" s="2" t="str">
        <f t="shared" si="5"/>
        <v/>
      </c>
    </row>
    <row r="146">
      <c r="A146" s="2" t="str">
        <f>IF(B146&lt;&gt;"", 'ICS-217'!A149, "")</f>
        <v/>
      </c>
      <c r="B146" s="113" t="str">
        <f>IF(AND('ICS-217'!F149&gt;'Radio Config'!$C$2, 'ICS-217'!F149&lt;'Radio Config'!$D$2, 'Radio Config'!$F$2="y"), 'ICS-217'!F149, IF(AND('ICS-217'!F149&gt;'Radio Config'!$C$3, 'ICS-217'!F149&lt;'Radio Config'!$D$3, 'Radio Config'!$F$3="y"), 'ICS-217'!F149, IF(AND('ICS-217'!F149&gt;'Radio Config'!$C$4, 'ICS-217'!F149&lt;'Radio Config'!$D$4, 'Radio Config'!$F$4="y"), 'ICS-217'!F149, IF(AND('ICS-217'!F149&gt;'Radio Config'!$C$5, 'ICS-217'!F149&lt;'Radio Config'!$D$5, 'Radio Config'!$F$5="y"), 'ICS-217'!F149, IF(AND('ICS-217'!F149&gt;'Radio Config'!$C$6, 'ICS-217'!F149&lt;'Radio Config'!$D$6, 'Radio Config'!$F$6="y"), 'ICS-217'!F149, IF(AND('ICS-217'!F149&gt;'Radio Config'!$C$7, 'ICS-217'!F149&lt;'Radio Config'!$D$7, 'Radio Config'!$F$7="y"), 'ICS-217'!F149, IF(AND('ICS-217'!F149&gt;'Radio Config'!$C$8, 'ICS-217'!F149&lt;'Radio Config'!$D$8, 'Radio Config'!$F$8="y"), 'ICS-217'!F149, "")))))))</f>
        <v/>
      </c>
      <c r="C146" s="114" t="str">
        <f>IF(B146&lt;&gt;"", 'ICS-217'!I149, "")</f>
        <v/>
      </c>
      <c r="D146" s="114" t="str">
        <f>IF('ICS-217'!L149&lt;&gt;"FM","", IF(AND('ICS-217'!F149&gt;'Radio Config'!$C$2, 'ICS-217'!F149&lt;'Radio Config'!$D$2, 'Radio Config'!$F$2="y"), ABS('ICS-217'!F149-'ICS-217'!I149), IF(AND('ICS-217'!F149&gt;'Radio Config'!$C$3, 'ICS-217'!F149&lt;'Radio Config'!$D$3, 'Radio Config'!$F$3="y"), ABS('ICS-217'!F149-'ICS-217'!I149), IF(AND('ICS-217'!F149&gt;'Radio Config'!$C$4, 'ICS-217'!F149&lt;'Radio Config'!$D$4, 'Radio Config'!$F$4="y"), ABS('ICS-217'!F149-'ICS-217'!I149), IF(AND('ICS-217'!F149&gt;'Radio Config'!$C$5, 'ICS-217'!F149&lt;'Radio Config'!$D$5, 'Radio Config'!$F$5="y"), ABS('ICS-217'!F149-'ICS-217'!I149), IF(AND('ICS-217'!F149&gt;'Radio Config'!$C$6, 'ICS-217'!F149&lt;'Radio Config'!$D$6, 'Radio Config'!$F$6="y"), ABS('ICS-217'!F149-'ICS-217'!I149), IF(AND('ICS-217'!F149&gt;'Radio Config'!$C$7, 'ICS-217'!F149&lt;'Radio Config'!$D$7, 'Radio Config'!$F$7="y"), ABS('ICS-217'!F149-'ICS-217'!I149), IF(AND('ICS-217'!F149&gt;'Radio Config'!$C$8, 'ICS-217'!F149&lt;'Radio Config'!$D$8, 'Radio Config'!$F$8="y"), ABS('ICS-217'!F149-'ICS-217'!I149), ""))))))))</f>
        <v/>
      </c>
      <c r="E146" s="2" t="str">
        <f t="shared" si="1"/>
        <v/>
      </c>
      <c r="F146" s="2" t="str">
        <f>IF(B146&lt;&gt;"", 'ICS-217'!L149, "")</f>
        <v/>
      </c>
      <c r="G146" s="2" t="str">
        <f>IF(B146&lt;&gt;"", 'ICS-217'!D149&amp;'ICS-217'!E149, "")</f>
        <v/>
      </c>
      <c r="H146" s="2" t="str">
        <f>IF(B146="", "", IF(AND('ICS-217'!H149="",'ICS-217'!K149&lt;&gt;""), "Tone", IF(AND('ICS-217'!H149&lt;&gt;"",'ICS-217'!K149&lt;&gt;""), "T Sql", "None" )))</f>
        <v/>
      </c>
      <c r="I146" s="2" t="str">
        <f>IF(B146&lt;&gt;"", IF('ICS-217'!K149&lt;&gt;"", 'ICS-217'!K149 &amp; " Hz", "88.5 Hz"), "")</f>
        <v/>
      </c>
      <c r="J146" s="2" t="str">
        <f>IF(B146&lt;&gt;"", IF('ICS-217'!H149&lt;&gt;"", 'ICS-217'!H149 &amp; " Hz", IF('ICS-217'!K149&lt;&gt;"", ('ICS-217'!K149 &amp; " Hz"), "88.5 Hz")), "")</f>
        <v/>
      </c>
      <c r="K146" s="2" t="str">
        <f t="shared" si="2"/>
        <v/>
      </c>
      <c r="L146" s="2" t="str">
        <f t="shared" si="3"/>
        <v/>
      </c>
      <c r="M146" s="2" t="str">
        <f t="shared" si="4"/>
        <v/>
      </c>
      <c r="O146" s="2" t="str">
        <f t="shared" si="5"/>
        <v/>
      </c>
    </row>
    <row r="147">
      <c r="A147" s="2" t="str">
        <f>IF(B147&lt;&gt;"", 'ICS-217'!A150, "")</f>
        <v/>
      </c>
      <c r="B147" s="113" t="str">
        <f>IF(AND('ICS-217'!F150&gt;'Radio Config'!$C$2, 'ICS-217'!F150&lt;'Radio Config'!$D$2, 'Radio Config'!$F$2="y"), 'ICS-217'!F150, IF(AND('ICS-217'!F150&gt;'Radio Config'!$C$3, 'ICS-217'!F150&lt;'Radio Config'!$D$3, 'Radio Config'!$F$3="y"), 'ICS-217'!F150, IF(AND('ICS-217'!F150&gt;'Radio Config'!$C$4, 'ICS-217'!F150&lt;'Radio Config'!$D$4, 'Radio Config'!$F$4="y"), 'ICS-217'!F150, IF(AND('ICS-217'!F150&gt;'Radio Config'!$C$5, 'ICS-217'!F150&lt;'Radio Config'!$D$5, 'Radio Config'!$F$5="y"), 'ICS-217'!F150, IF(AND('ICS-217'!F150&gt;'Radio Config'!$C$6, 'ICS-217'!F150&lt;'Radio Config'!$D$6, 'Radio Config'!$F$6="y"), 'ICS-217'!F150, IF(AND('ICS-217'!F150&gt;'Radio Config'!$C$7, 'ICS-217'!F150&lt;'Radio Config'!$D$7, 'Radio Config'!$F$7="y"), 'ICS-217'!F150, IF(AND('ICS-217'!F150&gt;'Radio Config'!$C$8, 'ICS-217'!F150&lt;'Radio Config'!$D$8, 'Radio Config'!$F$8="y"), 'ICS-217'!F150, "")))))))</f>
        <v/>
      </c>
      <c r="C147" s="114" t="str">
        <f>IF(B147&lt;&gt;"", 'ICS-217'!I150, "")</f>
        <v/>
      </c>
      <c r="D147" s="114" t="str">
        <f>IF('ICS-217'!L150&lt;&gt;"FM","", IF(AND('ICS-217'!F150&gt;'Radio Config'!$C$2, 'ICS-217'!F150&lt;'Radio Config'!$D$2, 'Radio Config'!$F$2="y"), ABS('ICS-217'!F150-'ICS-217'!I150), IF(AND('ICS-217'!F150&gt;'Radio Config'!$C$3, 'ICS-217'!F150&lt;'Radio Config'!$D$3, 'Radio Config'!$F$3="y"), ABS('ICS-217'!F150-'ICS-217'!I150), IF(AND('ICS-217'!F150&gt;'Radio Config'!$C$4, 'ICS-217'!F150&lt;'Radio Config'!$D$4, 'Radio Config'!$F$4="y"), ABS('ICS-217'!F150-'ICS-217'!I150), IF(AND('ICS-217'!F150&gt;'Radio Config'!$C$5, 'ICS-217'!F150&lt;'Radio Config'!$D$5, 'Radio Config'!$F$5="y"), ABS('ICS-217'!F150-'ICS-217'!I150), IF(AND('ICS-217'!F150&gt;'Radio Config'!$C$6, 'ICS-217'!F150&lt;'Radio Config'!$D$6, 'Radio Config'!$F$6="y"), ABS('ICS-217'!F150-'ICS-217'!I150), IF(AND('ICS-217'!F150&gt;'Radio Config'!$C$7, 'ICS-217'!F150&lt;'Radio Config'!$D$7, 'Radio Config'!$F$7="y"), ABS('ICS-217'!F150-'ICS-217'!I150), IF(AND('ICS-217'!F150&gt;'Radio Config'!$C$8, 'ICS-217'!F150&lt;'Radio Config'!$D$8, 'Radio Config'!$F$8="y"), ABS('ICS-217'!F150-'ICS-217'!I150), ""))))))))</f>
        <v/>
      </c>
      <c r="E147" s="2" t="str">
        <f t="shared" si="1"/>
        <v/>
      </c>
      <c r="F147" s="2" t="str">
        <f>IF(B147&lt;&gt;"", 'ICS-217'!L150, "")</f>
        <v/>
      </c>
      <c r="G147" s="2" t="str">
        <f>IF(B147&lt;&gt;"", 'ICS-217'!D150&amp;'ICS-217'!E150, "")</f>
        <v/>
      </c>
      <c r="H147" s="2" t="str">
        <f>IF(B147="", "", IF(AND('ICS-217'!H150="",'ICS-217'!K150&lt;&gt;""), "Tone", IF(AND('ICS-217'!H150&lt;&gt;"",'ICS-217'!K150&lt;&gt;""), "T Sql", "None" )))</f>
        <v/>
      </c>
      <c r="I147" s="2" t="str">
        <f>IF(B147&lt;&gt;"", IF('ICS-217'!K150&lt;&gt;"", 'ICS-217'!K150 &amp; " Hz", "88.5 Hz"), "")</f>
        <v/>
      </c>
      <c r="J147" s="2" t="str">
        <f>IF(B147&lt;&gt;"", IF('ICS-217'!H150&lt;&gt;"", 'ICS-217'!H150 &amp; " Hz", IF('ICS-217'!K150&lt;&gt;"", ('ICS-217'!K150 &amp; " Hz"), "88.5 Hz")), "")</f>
        <v/>
      </c>
      <c r="K147" s="2" t="str">
        <f t="shared" si="2"/>
        <v/>
      </c>
      <c r="L147" s="2" t="str">
        <f t="shared" si="3"/>
        <v/>
      </c>
      <c r="M147" s="2" t="str">
        <f t="shared" si="4"/>
        <v/>
      </c>
      <c r="O147" s="2" t="str">
        <f t="shared" si="5"/>
        <v/>
      </c>
    </row>
    <row r="148">
      <c r="A148" s="2" t="str">
        <f>IF(B148&lt;&gt;"", 'ICS-217'!A151, "")</f>
        <v/>
      </c>
      <c r="B148" s="113" t="str">
        <f>IF(AND('ICS-217'!F151&gt;'Radio Config'!$C$2, 'ICS-217'!F151&lt;'Radio Config'!$D$2, 'Radio Config'!$F$2="y"), 'ICS-217'!F151, IF(AND('ICS-217'!F151&gt;'Radio Config'!$C$3, 'ICS-217'!F151&lt;'Radio Config'!$D$3, 'Radio Config'!$F$3="y"), 'ICS-217'!F151, IF(AND('ICS-217'!F151&gt;'Radio Config'!$C$4, 'ICS-217'!F151&lt;'Radio Config'!$D$4, 'Radio Config'!$F$4="y"), 'ICS-217'!F151, IF(AND('ICS-217'!F151&gt;'Radio Config'!$C$5, 'ICS-217'!F151&lt;'Radio Config'!$D$5, 'Radio Config'!$F$5="y"), 'ICS-217'!F151, IF(AND('ICS-217'!F151&gt;'Radio Config'!$C$6, 'ICS-217'!F151&lt;'Radio Config'!$D$6, 'Radio Config'!$F$6="y"), 'ICS-217'!F151, IF(AND('ICS-217'!F151&gt;'Radio Config'!$C$7, 'ICS-217'!F151&lt;'Radio Config'!$D$7, 'Radio Config'!$F$7="y"), 'ICS-217'!F151, IF(AND('ICS-217'!F151&gt;'Radio Config'!$C$8, 'ICS-217'!F151&lt;'Radio Config'!$D$8, 'Radio Config'!$F$8="y"), 'ICS-217'!F151, "")))))))</f>
        <v/>
      </c>
      <c r="C148" s="114" t="str">
        <f>IF(B148&lt;&gt;"", 'ICS-217'!I151, "")</f>
        <v/>
      </c>
      <c r="D148" s="114" t="str">
        <f>IF('ICS-217'!L151&lt;&gt;"FM","", IF(AND('ICS-217'!F151&gt;'Radio Config'!$C$2, 'ICS-217'!F151&lt;'Radio Config'!$D$2, 'Radio Config'!$F$2="y"), ABS('ICS-217'!F151-'ICS-217'!I151), IF(AND('ICS-217'!F151&gt;'Radio Config'!$C$3, 'ICS-217'!F151&lt;'Radio Config'!$D$3, 'Radio Config'!$F$3="y"), ABS('ICS-217'!F151-'ICS-217'!I151), IF(AND('ICS-217'!F151&gt;'Radio Config'!$C$4, 'ICS-217'!F151&lt;'Radio Config'!$D$4, 'Radio Config'!$F$4="y"), ABS('ICS-217'!F151-'ICS-217'!I151), IF(AND('ICS-217'!F151&gt;'Radio Config'!$C$5, 'ICS-217'!F151&lt;'Radio Config'!$D$5, 'Radio Config'!$F$5="y"), ABS('ICS-217'!F151-'ICS-217'!I151), IF(AND('ICS-217'!F151&gt;'Radio Config'!$C$6, 'ICS-217'!F151&lt;'Radio Config'!$D$6, 'Radio Config'!$F$6="y"), ABS('ICS-217'!F151-'ICS-217'!I151), IF(AND('ICS-217'!F151&gt;'Radio Config'!$C$7, 'ICS-217'!F151&lt;'Radio Config'!$D$7, 'Radio Config'!$F$7="y"), ABS('ICS-217'!F151-'ICS-217'!I151), IF(AND('ICS-217'!F151&gt;'Radio Config'!$C$8, 'ICS-217'!F151&lt;'Radio Config'!$D$8, 'Radio Config'!$F$8="y"), ABS('ICS-217'!F151-'ICS-217'!I151), ""))))))))</f>
        <v/>
      </c>
      <c r="E148" s="2" t="str">
        <f t="shared" si="1"/>
        <v/>
      </c>
      <c r="F148" s="2" t="str">
        <f>IF(B148&lt;&gt;"", 'ICS-217'!L151, "")</f>
        <v/>
      </c>
      <c r="G148" s="2" t="str">
        <f>IF(B148&lt;&gt;"", 'ICS-217'!D151&amp;'ICS-217'!E151, "")</f>
        <v/>
      </c>
      <c r="H148" s="2" t="str">
        <f>IF(B148="", "", IF(AND('ICS-217'!H151="",'ICS-217'!K151&lt;&gt;""), "Tone", IF(AND('ICS-217'!H151&lt;&gt;"",'ICS-217'!K151&lt;&gt;""), "T Sql", "None" )))</f>
        <v/>
      </c>
      <c r="I148" s="2" t="str">
        <f>IF(B148&lt;&gt;"", IF('ICS-217'!K151&lt;&gt;"", 'ICS-217'!K151 &amp; " Hz", "88.5 Hz"), "")</f>
        <v/>
      </c>
      <c r="J148" s="2" t="str">
        <f>IF(B148&lt;&gt;"", IF('ICS-217'!H151&lt;&gt;"", 'ICS-217'!H151 &amp; " Hz", IF('ICS-217'!K151&lt;&gt;"", ('ICS-217'!K151 &amp; " Hz"), "88.5 Hz")), "")</f>
        <v/>
      </c>
      <c r="K148" s="2" t="str">
        <f t="shared" si="2"/>
        <v/>
      </c>
      <c r="L148" s="2" t="str">
        <f t="shared" si="3"/>
        <v/>
      </c>
      <c r="M148" s="2" t="str">
        <f t="shared" si="4"/>
        <v/>
      </c>
      <c r="O148" s="2" t="str">
        <f t="shared" si="5"/>
        <v/>
      </c>
    </row>
    <row r="149">
      <c r="A149" s="2" t="str">
        <f>IF(B149&lt;&gt;"", 'ICS-217'!A152, "")</f>
        <v/>
      </c>
      <c r="B149" s="113" t="str">
        <f>IF(AND('ICS-217'!F152&gt;'Radio Config'!$C$2, 'ICS-217'!F152&lt;'Radio Config'!$D$2, 'Radio Config'!$F$2="y"), 'ICS-217'!F152, IF(AND('ICS-217'!F152&gt;'Radio Config'!$C$3, 'ICS-217'!F152&lt;'Radio Config'!$D$3, 'Radio Config'!$F$3="y"), 'ICS-217'!F152, IF(AND('ICS-217'!F152&gt;'Radio Config'!$C$4, 'ICS-217'!F152&lt;'Radio Config'!$D$4, 'Radio Config'!$F$4="y"), 'ICS-217'!F152, IF(AND('ICS-217'!F152&gt;'Radio Config'!$C$5, 'ICS-217'!F152&lt;'Radio Config'!$D$5, 'Radio Config'!$F$5="y"), 'ICS-217'!F152, IF(AND('ICS-217'!F152&gt;'Radio Config'!$C$6, 'ICS-217'!F152&lt;'Radio Config'!$D$6, 'Radio Config'!$F$6="y"), 'ICS-217'!F152, IF(AND('ICS-217'!F152&gt;'Radio Config'!$C$7, 'ICS-217'!F152&lt;'Radio Config'!$D$7, 'Radio Config'!$F$7="y"), 'ICS-217'!F152, IF(AND('ICS-217'!F152&gt;'Radio Config'!$C$8, 'ICS-217'!F152&lt;'Radio Config'!$D$8, 'Radio Config'!$F$8="y"), 'ICS-217'!F152, "")))))))</f>
        <v/>
      </c>
      <c r="C149" s="114" t="str">
        <f>IF(B149&lt;&gt;"", 'ICS-217'!I152, "")</f>
        <v/>
      </c>
      <c r="D149" s="114" t="str">
        <f>IF('ICS-217'!L152&lt;&gt;"FM","", IF(AND('ICS-217'!F152&gt;'Radio Config'!$C$2, 'ICS-217'!F152&lt;'Radio Config'!$D$2, 'Radio Config'!$F$2="y"), ABS('ICS-217'!F152-'ICS-217'!I152), IF(AND('ICS-217'!F152&gt;'Radio Config'!$C$3, 'ICS-217'!F152&lt;'Radio Config'!$D$3, 'Radio Config'!$F$3="y"), ABS('ICS-217'!F152-'ICS-217'!I152), IF(AND('ICS-217'!F152&gt;'Radio Config'!$C$4, 'ICS-217'!F152&lt;'Radio Config'!$D$4, 'Radio Config'!$F$4="y"), ABS('ICS-217'!F152-'ICS-217'!I152), IF(AND('ICS-217'!F152&gt;'Radio Config'!$C$5, 'ICS-217'!F152&lt;'Radio Config'!$D$5, 'Radio Config'!$F$5="y"), ABS('ICS-217'!F152-'ICS-217'!I152), IF(AND('ICS-217'!F152&gt;'Radio Config'!$C$6, 'ICS-217'!F152&lt;'Radio Config'!$D$6, 'Radio Config'!$F$6="y"), ABS('ICS-217'!F152-'ICS-217'!I152), IF(AND('ICS-217'!F152&gt;'Radio Config'!$C$7, 'ICS-217'!F152&lt;'Radio Config'!$D$7, 'Radio Config'!$F$7="y"), ABS('ICS-217'!F152-'ICS-217'!I152), IF(AND('ICS-217'!F152&gt;'Radio Config'!$C$8, 'ICS-217'!F152&lt;'Radio Config'!$D$8, 'Radio Config'!$F$8="y"), ABS('ICS-217'!F152-'ICS-217'!I152), ""))))))))</f>
        <v/>
      </c>
      <c r="E149" s="2" t="str">
        <f t="shared" si="1"/>
        <v/>
      </c>
      <c r="F149" s="2" t="str">
        <f>IF(B149&lt;&gt;"", 'ICS-217'!L152, "")</f>
        <v/>
      </c>
      <c r="G149" s="2" t="str">
        <f>IF(B149&lt;&gt;"", 'ICS-217'!D152&amp;'ICS-217'!E152, "")</f>
        <v/>
      </c>
      <c r="H149" s="2" t="str">
        <f>IF(B149="", "", IF(AND('ICS-217'!H152="",'ICS-217'!K152&lt;&gt;""), "Tone", IF(AND('ICS-217'!H152&lt;&gt;"",'ICS-217'!K152&lt;&gt;""), "T Sql", "None" )))</f>
        <v/>
      </c>
      <c r="I149" s="2" t="str">
        <f>IF(B149&lt;&gt;"", IF('ICS-217'!K152&lt;&gt;"", 'ICS-217'!K152 &amp; " Hz", "88.5 Hz"), "")</f>
        <v/>
      </c>
      <c r="J149" s="2" t="str">
        <f>IF(B149&lt;&gt;"", IF('ICS-217'!H152&lt;&gt;"", 'ICS-217'!H152 &amp; " Hz", IF('ICS-217'!K152&lt;&gt;"", ('ICS-217'!K152 &amp; " Hz"), "88.5 Hz")), "")</f>
        <v/>
      </c>
      <c r="K149" s="2" t="str">
        <f t="shared" si="2"/>
        <v/>
      </c>
      <c r="L149" s="2" t="str">
        <f t="shared" si="3"/>
        <v/>
      </c>
      <c r="M149" s="2" t="str">
        <f t="shared" si="4"/>
        <v/>
      </c>
      <c r="O149" s="2" t="str">
        <f t="shared" si="5"/>
        <v/>
      </c>
    </row>
    <row r="150">
      <c r="A150" s="2" t="str">
        <f>IF(B150&lt;&gt;"", 'ICS-217'!A153, "")</f>
        <v/>
      </c>
      <c r="B150" s="113" t="str">
        <f>IF(AND('ICS-217'!F153&gt;'Radio Config'!$C$2, 'ICS-217'!F153&lt;'Radio Config'!$D$2, 'Radio Config'!$F$2="y"), 'ICS-217'!F153, IF(AND('ICS-217'!F153&gt;'Radio Config'!$C$3, 'ICS-217'!F153&lt;'Radio Config'!$D$3, 'Radio Config'!$F$3="y"), 'ICS-217'!F153, IF(AND('ICS-217'!F153&gt;'Radio Config'!$C$4, 'ICS-217'!F153&lt;'Radio Config'!$D$4, 'Radio Config'!$F$4="y"), 'ICS-217'!F153, IF(AND('ICS-217'!F153&gt;'Radio Config'!$C$5, 'ICS-217'!F153&lt;'Radio Config'!$D$5, 'Radio Config'!$F$5="y"), 'ICS-217'!F153, IF(AND('ICS-217'!F153&gt;'Radio Config'!$C$6, 'ICS-217'!F153&lt;'Radio Config'!$D$6, 'Radio Config'!$F$6="y"), 'ICS-217'!F153, IF(AND('ICS-217'!F153&gt;'Radio Config'!$C$7, 'ICS-217'!F153&lt;'Radio Config'!$D$7, 'Radio Config'!$F$7="y"), 'ICS-217'!F153, IF(AND('ICS-217'!F153&gt;'Radio Config'!$C$8, 'ICS-217'!F153&lt;'Radio Config'!$D$8, 'Radio Config'!$F$8="y"), 'ICS-217'!F153, "")))))))</f>
        <v/>
      </c>
      <c r="C150" s="114" t="str">
        <f>IF(B150&lt;&gt;"", 'ICS-217'!I153, "")</f>
        <v/>
      </c>
      <c r="D150" s="114" t="str">
        <f>IF('ICS-217'!L153&lt;&gt;"FM","", IF(AND('ICS-217'!F153&gt;'Radio Config'!$C$2, 'ICS-217'!F153&lt;'Radio Config'!$D$2, 'Radio Config'!$F$2="y"), ABS('ICS-217'!F153-'ICS-217'!I153), IF(AND('ICS-217'!F153&gt;'Radio Config'!$C$3, 'ICS-217'!F153&lt;'Radio Config'!$D$3, 'Radio Config'!$F$3="y"), ABS('ICS-217'!F153-'ICS-217'!I153), IF(AND('ICS-217'!F153&gt;'Radio Config'!$C$4, 'ICS-217'!F153&lt;'Radio Config'!$D$4, 'Radio Config'!$F$4="y"), ABS('ICS-217'!F153-'ICS-217'!I153), IF(AND('ICS-217'!F153&gt;'Radio Config'!$C$5, 'ICS-217'!F153&lt;'Radio Config'!$D$5, 'Radio Config'!$F$5="y"), ABS('ICS-217'!F153-'ICS-217'!I153), IF(AND('ICS-217'!F153&gt;'Radio Config'!$C$6, 'ICS-217'!F153&lt;'Radio Config'!$D$6, 'Radio Config'!$F$6="y"), ABS('ICS-217'!F153-'ICS-217'!I153), IF(AND('ICS-217'!F153&gt;'Radio Config'!$C$7, 'ICS-217'!F153&lt;'Radio Config'!$D$7, 'Radio Config'!$F$7="y"), ABS('ICS-217'!F153-'ICS-217'!I153), IF(AND('ICS-217'!F153&gt;'Radio Config'!$C$8, 'ICS-217'!F153&lt;'Radio Config'!$D$8, 'Radio Config'!$F$8="y"), ABS('ICS-217'!F153-'ICS-217'!I153), ""))))))))</f>
        <v/>
      </c>
      <c r="E150" s="2" t="str">
        <f t="shared" si="1"/>
        <v/>
      </c>
      <c r="F150" s="2" t="str">
        <f>IF(B150&lt;&gt;"", 'ICS-217'!L153, "")</f>
        <v/>
      </c>
      <c r="G150" s="2" t="str">
        <f>IF(B150&lt;&gt;"", 'ICS-217'!D153&amp;'ICS-217'!E153, "")</f>
        <v/>
      </c>
      <c r="H150" s="2" t="str">
        <f>IF(B150="", "", IF(AND('ICS-217'!H153="",'ICS-217'!K153&lt;&gt;""), "Tone", IF(AND('ICS-217'!H153&lt;&gt;"",'ICS-217'!K153&lt;&gt;""), "T Sql", "None" )))</f>
        <v/>
      </c>
      <c r="I150" s="2" t="str">
        <f>IF(B150&lt;&gt;"", IF('ICS-217'!K153&lt;&gt;"", 'ICS-217'!K153 &amp; " Hz", "88.5 Hz"), "")</f>
        <v/>
      </c>
      <c r="J150" s="2" t="str">
        <f>IF(B150&lt;&gt;"", IF('ICS-217'!H153&lt;&gt;"", 'ICS-217'!H153 &amp; " Hz", IF('ICS-217'!K153&lt;&gt;"", ('ICS-217'!K153 &amp; " Hz"), "88.5 Hz")), "")</f>
        <v/>
      </c>
      <c r="K150" s="2" t="str">
        <f t="shared" si="2"/>
        <v/>
      </c>
      <c r="L150" s="2" t="str">
        <f t="shared" si="3"/>
        <v/>
      </c>
      <c r="M150" s="2" t="str">
        <f t="shared" si="4"/>
        <v/>
      </c>
      <c r="O150" s="2" t="str">
        <f t="shared" si="5"/>
        <v/>
      </c>
    </row>
    <row r="151">
      <c r="A151" s="2" t="str">
        <f>IF(B151&lt;&gt;"", 'ICS-217'!A154, "")</f>
        <v/>
      </c>
      <c r="B151" s="113" t="str">
        <f>IF(AND('ICS-217'!F154&gt;'Radio Config'!$C$2, 'ICS-217'!F154&lt;'Radio Config'!$D$2, 'Radio Config'!$F$2="y"), 'ICS-217'!F154, IF(AND('ICS-217'!F154&gt;'Radio Config'!$C$3, 'ICS-217'!F154&lt;'Radio Config'!$D$3, 'Radio Config'!$F$3="y"), 'ICS-217'!F154, IF(AND('ICS-217'!F154&gt;'Radio Config'!$C$4, 'ICS-217'!F154&lt;'Radio Config'!$D$4, 'Radio Config'!$F$4="y"), 'ICS-217'!F154, IF(AND('ICS-217'!F154&gt;'Radio Config'!$C$5, 'ICS-217'!F154&lt;'Radio Config'!$D$5, 'Radio Config'!$F$5="y"), 'ICS-217'!F154, IF(AND('ICS-217'!F154&gt;'Radio Config'!$C$6, 'ICS-217'!F154&lt;'Radio Config'!$D$6, 'Radio Config'!$F$6="y"), 'ICS-217'!F154, IF(AND('ICS-217'!F154&gt;'Radio Config'!$C$7, 'ICS-217'!F154&lt;'Radio Config'!$D$7, 'Radio Config'!$F$7="y"), 'ICS-217'!F154, IF(AND('ICS-217'!F154&gt;'Radio Config'!$C$8, 'ICS-217'!F154&lt;'Radio Config'!$D$8, 'Radio Config'!$F$8="y"), 'ICS-217'!F154, "")))))))</f>
        <v/>
      </c>
      <c r="C151" s="114" t="str">
        <f>IF(B151&lt;&gt;"", 'ICS-217'!I154, "")</f>
        <v/>
      </c>
      <c r="D151" s="114" t="str">
        <f>IF('ICS-217'!L154&lt;&gt;"FM","", IF(AND('ICS-217'!F154&gt;'Radio Config'!$C$2, 'ICS-217'!F154&lt;'Radio Config'!$D$2, 'Radio Config'!$F$2="y"), ABS('ICS-217'!F154-'ICS-217'!I154), IF(AND('ICS-217'!F154&gt;'Radio Config'!$C$3, 'ICS-217'!F154&lt;'Radio Config'!$D$3, 'Radio Config'!$F$3="y"), ABS('ICS-217'!F154-'ICS-217'!I154), IF(AND('ICS-217'!F154&gt;'Radio Config'!$C$4, 'ICS-217'!F154&lt;'Radio Config'!$D$4, 'Radio Config'!$F$4="y"), ABS('ICS-217'!F154-'ICS-217'!I154), IF(AND('ICS-217'!F154&gt;'Radio Config'!$C$5, 'ICS-217'!F154&lt;'Radio Config'!$D$5, 'Radio Config'!$F$5="y"), ABS('ICS-217'!F154-'ICS-217'!I154), IF(AND('ICS-217'!F154&gt;'Radio Config'!$C$6, 'ICS-217'!F154&lt;'Radio Config'!$D$6, 'Radio Config'!$F$6="y"), ABS('ICS-217'!F154-'ICS-217'!I154), IF(AND('ICS-217'!F154&gt;'Radio Config'!$C$7, 'ICS-217'!F154&lt;'Radio Config'!$D$7, 'Radio Config'!$F$7="y"), ABS('ICS-217'!F154-'ICS-217'!I154), IF(AND('ICS-217'!F154&gt;'Radio Config'!$C$8, 'ICS-217'!F154&lt;'Radio Config'!$D$8, 'Radio Config'!$F$8="y"), ABS('ICS-217'!F154-'ICS-217'!I154), ""))))))))</f>
        <v/>
      </c>
      <c r="E151" s="2" t="str">
        <f t="shared" si="1"/>
        <v/>
      </c>
      <c r="F151" s="2" t="str">
        <f>IF(B151&lt;&gt;"", 'ICS-217'!L154, "")</f>
        <v/>
      </c>
      <c r="G151" s="2" t="str">
        <f>IF(B151&lt;&gt;"", 'ICS-217'!D154&amp;'ICS-217'!E154, "")</f>
        <v/>
      </c>
      <c r="H151" s="2" t="str">
        <f>IF(B151="", "", IF(AND('ICS-217'!H154="",'ICS-217'!K154&lt;&gt;""), "Tone", IF(AND('ICS-217'!H154&lt;&gt;"",'ICS-217'!K154&lt;&gt;""), "T Sql", "None" )))</f>
        <v/>
      </c>
      <c r="I151" s="2" t="str">
        <f>IF(B151&lt;&gt;"", IF('ICS-217'!K154&lt;&gt;"", 'ICS-217'!K154 &amp; " Hz", "88.5 Hz"), "")</f>
        <v/>
      </c>
      <c r="J151" s="2" t="str">
        <f>IF(B151&lt;&gt;"", IF('ICS-217'!H154&lt;&gt;"", 'ICS-217'!H154 &amp; " Hz", IF('ICS-217'!K154&lt;&gt;"", ('ICS-217'!K154 &amp; " Hz"), "88.5 Hz")), "")</f>
        <v/>
      </c>
      <c r="K151" s="2" t="str">
        <f t="shared" si="2"/>
        <v/>
      </c>
      <c r="L151" s="2" t="str">
        <f t="shared" si="3"/>
        <v/>
      </c>
      <c r="M151" s="2" t="str">
        <f t="shared" si="4"/>
        <v/>
      </c>
      <c r="O151" s="2" t="str">
        <f t="shared" si="5"/>
        <v/>
      </c>
    </row>
    <row r="152">
      <c r="A152" s="2" t="str">
        <f>IF(B152&lt;&gt;"", 'ICS-217'!A155, "")</f>
        <v/>
      </c>
      <c r="B152" s="113">
        <f>IF(AND('ICS-217'!F155&gt;'Radio Config'!$C$2, 'ICS-217'!F155&lt;'Radio Config'!$D$2, 'Radio Config'!$F$2="y"), 'ICS-217'!F155, IF(AND('ICS-217'!F155&gt;'Radio Config'!$C$3, 'ICS-217'!F155&lt;'Radio Config'!$D$3, 'Radio Config'!$F$3="y"), 'ICS-217'!F155, IF(AND('ICS-217'!F155&gt;'Radio Config'!$C$4, 'ICS-217'!F155&lt;'Radio Config'!$D$4, 'Radio Config'!$F$4="y"), 'ICS-217'!F155, IF(AND('ICS-217'!F155&gt;'Radio Config'!$C$5, 'ICS-217'!F155&lt;'Radio Config'!$D$5, 'Radio Config'!$F$5="y"), 'ICS-217'!F155, IF(AND('ICS-217'!F155&gt;'Radio Config'!$C$6, 'ICS-217'!F155&lt;'Radio Config'!$D$6, 'Radio Config'!$F$6="y"), 'ICS-217'!F155, IF(AND('ICS-217'!F155&gt;'Radio Config'!$C$7, 'ICS-217'!F155&lt;'Radio Config'!$D$7, 'Radio Config'!$F$7="y"), 'ICS-217'!F155, IF(AND('ICS-217'!F155&gt;'Radio Config'!$C$8, 'ICS-217'!F155&lt;'Radio Config'!$D$8, 'Radio Config'!$F$8="y"), 'ICS-217'!F155, "")))))))</f>
        <v>446</v>
      </c>
      <c r="C152" s="114">
        <f>IF(B152&lt;&gt;"", 'ICS-217'!I155, "")</f>
        <v>446</v>
      </c>
      <c r="D152" s="114">
        <f>IF('ICS-217'!L155&lt;&gt;"FM","", IF(AND('ICS-217'!F155&gt;'Radio Config'!$C$2, 'ICS-217'!F155&lt;'Radio Config'!$D$2, 'Radio Config'!$F$2="y"), ABS('ICS-217'!F155-'ICS-217'!I155), IF(AND('ICS-217'!F155&gt;'Radio Config'!$C$3, 'ICS-217'!F155&lt;'Radio Config'!$D$3, 'Radio Config'!$F$3="y"), ABS('ICS-217'!F155-'ICS-217'!I155), IF(AND('ICS-217'!F155&gt;'Radio Config'!$C$4, 'ICS-217'!F155&lt;'Radio Config'!$D$4, 'Radio Config'!$F$4="y"), ABS('ICS-217'!F155-'ICS-217'!I155), IF(AND('ICS-217'!F155&gt;'Radio Config'!$C$5, 'ICS-217'!F155&lt;'Radio Config'!$D$5, 'Radio Config'!$F$5="y"), ABS('ICS-217'!F155-'ICS-217'!I155), IF(AND('ICS-217'!F155&gt;'Radio Config'!$C$6, 'ICS-217'!F155&lt;'Radio Config'!$D$6, 'Radio Config'!$F$6="y"), ABS('ICS-217'!F155-'ICS-217'!I155), IF(AND('ICS-217'!F155&gt;'Radio Config'!$C$7, 'ICS-217'!F155&lt;'Radio Config'!$D$7, 'Radio Config'!$F$7="y"), ABS('ICS-217'!F155-'ICS-217'!I155), IF(AND('ICS-217'!F155&gt;'Radio Config'!$C$8, 'ICS-217'!F155&lt;'Radio Config'!$D$8, 'Radio Config'!$F$8="y"), ABS('ICS-217'!F155-'ICS-217'!I155), ""))))))))</f>
        <v>0</v>
      </c>
      <c r="E152" s="2" t="str">
        <f t="shared" si="1"/>
        <v>Simplex</v>
      </c>
      <c r="F152" s="2" t="str">
        <f>IF(B152&lt;&gt;"", 'ICS-217'!L155, "")</f>
        <v>FM</v>
      </c>
      <c r="G152" s="2" t="str">
        <f>IF(B152&lt;&gt;"", 'ICS-217'!D155&amp;'ICS-217'!E155, "")</f>
        <v>UCALL</v>
      </c>
      <c r="H152" s="2" t="str">
        <f>IF(B152="", "", IF(AND('ICS-217'!H155="",'ICS-217'!K155&lt;&gt;""), "Tone", IF(AND('ICS-217'!H155&lt;&gt;"",'ICS-217'!K155&lt;&gt;""), "T Sql", "None" )))</f>
        <v>Tone</v>
      </c>
      <c r="I152" s="2" t="str">
        <f>IF(B152&lt;&gt;"", IF('ICS-217'!K155&lt;&gt;"", 'ICS-217'!K155 &amp; " Hz", "88.5 Hz"), "")</f>
        <v>100 Hz</v>
      </c>
      <c r="J152" s="2" t="str">
        <f>IF(B152&lt;&gt;"", IF('ICS-217'!H155&lt;&gt;"", 'ICS-217'!H155 &amp; " Hz", IF('ICS-217'!K155&lt;&gt;"", ('ICS-217'!K155 &amp; " Hz"), "88.5 Hz")), "")</f>
        <v>100 Hz</v>
      </c>
      <c r="K152" s="2" t="str">
        <f t="shared" si="2"/>
        <v>23</v>
      </c>
      <c r="L152" s="2" t="str">
        <f t="shared" si="3"/>
        <v>Both N</v>
      </c>
      <c r="M152" s="2" t="str">
        <f t="shared" si="4"/>
        <v>Off</v>
      </c>
      <c r="O152" s="2" t="str">
        <f t="shared" si="5"/>
        <v>Filter 1</v>
      </c>
    </row>
    <row r="153">
      <c r="A153" s="2" t="str">
        <f>IF(B153&lt;&gt;"", 'ICS-217'!A156, "")</f>
        <v/>
      </c>
      <c r="B153" s="113">
        <f>IF(AND('ICS-217'!F156&gt;'Radio Config'!$C$2, 'ICS-217'!F156&lt;'Radio Config'!$D$2, 'Radio Config'!$F$2="y"), 'ICS-217'!F156, IF(AND('ICS-217'!F156&gt;'Radio Config'!$C$3, 'ICS-217'!F156&lt;'Radio Config'!$D$3, 'Radio Config'!$F$3="y"), 'ICS-217'!F156, IF(AND('ICS-217'!F156&gt;'Radio Config'!$C$4, 'ICS-217'!F156&lt;'Radio Config'!$D$4, 'Radio Config'!$F$4="y"), 'ICS-217'!F156, IF(AND('ICS-217'!F156&gt;'Radio Config'!$C$5, 'ICS-217'!F156&lt;'Radio Config'!$D$5, 'Radio Config'!$F$5="y"), 'ICS-217'!F156, IF(AND('ICS-217'!F156&gt;'Radio Config'!$C$6, 'ICS-217'!F156&lt;'Radio Config'!$D$6, 'Radio Config'!$F$6="y"), 'ICS-217'!F156, IF(AND('ICS-217'!F156&gt;'Radio Config'!$C$7, 'ICS-217'!F156&lt;'Radio Config'!$D$7, 'Radio Config'!$F$7="y"), 'ICS-217'!F156, IF(AND('ICS-217'!F156&gt;'Radio Config'!$C$8, 'ICS-217'!F156&lt;'Radio Config'!$D$8, 'Radio Config'!$F$8="y"), 'ICS-217'!F156, "")))))))</f>
        <v>446.1</v>
      </c>
      <c r="C153" s="114">
        <f>IF(B153&lt;&gt;"", 'ICS-217'!I156, "")</f>
        <v>446.1</v>
      </c>
      <c r="D153" s="114">
        <f>IF('ICS-217'!L156&lt;&gt;"FM","", IF(AND('ICS-217'!F156&gt;'Radio Config'!$C$2, 'ICS-217'!F156&lt;'Radio Config'!$D$2, 'Radio Config'!$F$2="y"), ABS('ICS-217'!F156-'ICS-217'!I156), IF(AND('ICS-217'!F156&gt;'Radio Config'!$C$3, 'ICS-217'!F156&lt;'Radio Config'!$D$3, 'Radio Config'!$F$3="y"), ABS('ICS-217'!F156-'ICS-217'!I156), IF(AND('ICS-217'!F156&gt;'Radio Config'!$C$4, 'ICS-217'!F156&lt;'Radio Config'!$D$4, 'Radio Config'!$F$4="y"), ABS('ICS-217'!F156-'ICS-217'!I156), IF(AND('ICS-217'!F156&gt;'Radio Config'!$C$5, 'ICS-217'!F156&lt;'Radio Config'!$D$5, 'Radio Config'!$F$5="y"), ABS('ICS-217'!F156-'ICS-217'!I156), IF(AND('ICS-217'!F156&gt;'Radio Config'!$C$6, 'ICS-217'!F156&lt;'Radio Config'!$D$6, 'Radio Config'!$F$6="y"), ABS('ICS-217'!F156-'ICS-217'!I156), IF(AND('ICS-217'!F156&gt;'Radio Config'!$C$7, 'ICS-217'!F156&lt;'Radio Config'!$D$7, 'Radio Config'!$F$7="y"), ABS('ICS-217'!F156-'ICS-217'!I156), IF(AND('ICS-217'!F156&gt;'Radio Config'!$C$8, 'ICS-217'!F156&lt;'Radio Config'!$D$8, 'Radio Config'!$F$8="y"), ABS('ICS-217'!F156-'ICS-217'!I156), ""))))))))</f>
        <v>0</v>
      </c>
      <c r="E153" s="2" t="str">
        <f t="shared" si="1"/>
        <v>Simplex</v>
      </c>
      <c r="F153" s="2" t="str">
        <f>IF(B153&lt;&gt;"", 'ICS-217'!L156, "")</f>
        <v>FM</v>
      </c>
      <c r="G153" s="2" t="str">
        <f>IF(B153&lt;&gt;"", 'ICS-217'!D156&amp;'ICS-217'!E156, "")</f>
        <v>UTAC1</v>
      </c>
      <c r="H153" s="2" t="str">
        <f>IF(B153="", "", IF(AND('ICS-217'!H156="",'ICS-217'!K156&lt;&gt;""), "Tone", IF(AND('ICS-217'!H156&lt;&gt;"",'ICS-217'!K156&lt;&gt;""), "T Sql", "None" )))</f>
        <v>Tone</v>
      </c>
      <c r="I153" s="2" t="str">
        <f>IF(B153&lt;&gt;"", IF('ICS-217'!K156&lt;&gt;"", 'ICS-217'!K156 &amp; " Hz", "88.5 Hz"), "")</f>
        <v>100 Hz</v>
      </c>
      <c r="J153" s="2" t="str">
        <f>IF(B153&lt;&gt;"", IF('ICS-217'!H156&lt;&gt;"", 'ICS-217'!H156 &amp; " Hz", IF('ICS-217'!K156&lt;&gt;"", ('ICS-217'!K156 &amp; " Hz"), "88.5 Hz")), "")</f>
        <v>100 Hz</v>
      </c>
      <c r="K153" s="2" t="str">
        <f t="shared" si="2"/>
        <v>23</v>
      </c>
      <c r="L153" s="2" t="str">
        <f t="shared" si="3"/>
        <v>Both N</v>
      </c>
      <c r="M153" s="2" t="str">
        <f t="shared" si="4"/>
        <v>Off</v>
      </c>
      <c r="O153" s="2" t="str">
        <f t="shared" si="5"/>
        <v>Filter 1</v>
      </c>
    </row>
    <row r="154">
      <c r="A154" s="2" t="str">
        <f>IF(B154&lt;&gt;"", 'ICS-217'!A157, "")</f>
        <v/>
      </c>
      <c r="B154" s="113">
        <f>IF(AND('ICS-217'!F157&gt;'Radio Config'!$C$2, 'ICS-217'!F157&lt;'Radio Config'!$D$2, 'Radio Config'!$F$2="y"), 'ICS-217'!F157, IF(AND('ICS-217'!F157&gt;'Radio Config'!$C$3, 'ICS-217'!F157&lt;'Radio Config'!$D$3, 'Radio Config'!$F$3="y"), 'ICS-217'!F157, IF(AND('ICS-217'!F157&gt;'Radio Config'!$C$4, 'ICS-217'!F157&lt;'Radio Config'!$D$4, 'Radio Config'!$F$4="y"), 'ICS-217'!F157, IF(AND('ICS-217'!F157&gt;'Radio Config'!$C$5, 'ICS-217'!F157&lt;'Radio Config'!$D$5, 'Radio Config'!$F$5="y"), 'ICS-217'!F157, IF(AND('ICS-217'!F157&gt;'Radio Config'!$C$6, 'ICS-217'!F157&lt;'Radio Config'!$D$6, 'Radio Config'!$F$6="y"), 'ICS-217'!F157, IF(AND('ICS-217'!F157&gt;'Radio Config'!$C$7, 'ICS-217'!F157&lt;'Radio Config'!$D$7, 'Radio Config'!$F$7="y"), 'ICS-217'!F157, IF(AND('ICS-217'!F157&gt;'Radio Config'!$C$8, 'ICS-217'!F157&lt;'Radio Config'!$D$8, 'Radio Config'!$F$8="y"), 'ICS-217'!F157, "")))))))</f>
        <v>446.2</v>
      </c>
      <c r="C154" s="114">
        <f>IF(B154&lt;&gt;"", 'ICS-217'!I157, "")</f>
        <v>446.2</v>
      </c>
      <c r="D154" s="114" t="str">
        <f>IF('ICS-217'!L157&lt;&gt;"FM","", IF(AND('ICS-217'!F157&gt;'Radio Config'!$C$2, 'ICS-217'!F157&lt;'Radio Config'!$D$2, 'Radio Config'!$F$2="y"), ABS('ICS-217'!F157-'ICS-217'!I157), IF(AND('ICS-217'!F157&gt;'Radio Config'!$C$3, 'ICS-217'!F157&lt;'Radio Config'!$D$3, 'Radio Config'!$F$3="y"), ABS('ICS-217'!F157-'ICS-217'!I157), IF(AND('ICS-217'!F157&gt;'Radio Config'!$C$4, 'ICS-217'!F157&lt;'Radio Config'!$D$4, 'Radio Config'!$F$4="y"), ABS('ICS-217'!F157-'ICS-217'!I157), IF(AND('ICS-217'!F157&gt;'Radio Config'!$C$5, 'ICS-217'!F157&lt;'Radio Config'!$D$5, 'Radio Config'!$F$5="y"), ABS('ICS-217'!F157-'ICS-217'!I157), IF(AND('ICS-217'!F157&gt;'Radio Config'!$C$6, 'ICS-217'!F157&lt;'Radio Config'!$D$6, 'Radio Config'!$F$6="y"), ABS('ICS-217'!F157-'ICS-217'!I157), IF(AND('ICS-217'!F157&gt;'Radio Config'!$C$7, 'ICS-217'!F157&lt;'Radio Config'!$D$7, 'Radio Config'!$F$7="y"), ABS('ICS-217'!F157-'ICS-217'!I157), IF(AND('ICS-217'!F157&gt;'Radio Config'!$C$8, 'ICS-217'!F157&lt;'Radio Config'!$D$8, 'Radio Config'!$F$8="y"), ABS('ICS-217'!F157-'ICS-217'!I157), ""))))))))</f>
        <v/>
      </c>
      <c r="E154" s="2" t="str">
        <f t="shared" si="1"/>
        <v>Simplex</v>
      </c>
      <c r="F154" s="2" t="str">
        <f>IF(B154&lt;&gt;"", 'ICS-217'!L157, "")</f>
        <v>P25</v>
      </c>
      <c r="G154" s="2" t="str">
        <f>IF(B154&lt;&gt;"", 'ICS-217'!D157&amp;'ICS-217'!E157, "")</f>
        <v>UTAC2</v>
      </c>
      <c r="H154" s="2" t="str">
        <f>IF(B154="", "", IF(AND('ICS-217'!H157="",'ICS-217'!K157&lt;&gt;""), "Tone", IF(AND('ICS-217'!H157&lt;&gt;"",'ICS-217'!K157&lt;&gt;""), "T Sql", "None" )))</f>
        <v>None</v>
      </c>
      <c r="I154" s="2" t="str">
        <f>IF(B154&lt;&gt;"", IF('ICS-217'!K157&lt;&gt;"", 'ICS-217'!K157 &amp; " Hz", "88.5 Hz"), "")</f>
        <v>88.5 Hz</v>
      </c>
      <c r="J154" s="2" t="str">
        <f>IF(B154&lt;&gt;"", IF('ICS-217'!H157&lt;&gt;"", 'ICS-217'!H157 &amp; " Hz", IF('ICS-217'!K157&lt;&gt;"", ('ICS-217'!K157 &amp; " Hz"), "88.5 Hz")), "")</f>
        <v>88.5 Hz</v>
      </c>
      <c r="K154" s="2" t="str">
        <f t="shared" si="2"/>
        <v>23</v>
      </c>
      <c r="L154" s="2" t="str">
        <f t="shared" si="3"/>
        <v>Both N</v>
      </c>
      <c r="M154" s="2" t="str">
        <f t="shared" si="4"/>
        <v>Off</v>
      </c>
      <c r="O154" s="2" t="str">
        <f t="shared" si="5"/>
        <v>Filter 1</v>
      </c>
    </row>
    <row r="155">
      <c r="A155" s="2" t="str">
        <f>IF(B155&lt;&gt;"", 'ICS-217'!A158, "")</f>
        <v/>
      </c>
      <c r="B155" s="113">
        <f>IF(AND('ICS-217'!F158&gt;'Radio Config'!$C$2, 'ICS-217'!F158&lt;'Radio Config'!$D$2, 'Radio Config'!$F$2="y"), 'ICS-217'!F158, IF(AND('ICS-217'!F158&gt;'Radio Config'!$C$3, 'ICS-217'!F158&lt;'Radio Config'!$D$3, 'Radio Config'!$F$3="y"), 'ICS-217'!F158, IF(AND('ICS-217'!F158&gt;'Radio Config'!$C$4, 'ICS-217'!F158&lt;'Radio Config'!$D$4, 'Radio Config'!$F$4="y"), 'ICS-217'!F158, IF(AND('ICS-217'!F158&gt;'Radio Config'!$C$5, 'ICS-217'!F158&lt;'Radio Config'!$D$5, 'Radio Config'!$F$5="y"), 'ICS-217'!F158, IF(AND('ICS-217'!F158&gt;'Radio Config'!$C$6, 'ICS-217'!F158&lt;'Radio Config'!$D$6, 'Radio Config'!$F$6="y"), 'ICS-217'!F158, IF(AND('ICS-217'!F158&gt;'Radio Config'!$C$7, 'ICS-217'!F158&lt;'Radio Config'!$D$7, 'Radio Config'!$F$7="y"), 'ICS-217'!F158, IF(AND('ICS-217'!F158&gt;'Radio Config'!$C$8, 'ICS-217'!F158&lt;'Radio Config'!$D$8, 'Radio Config'!$F$8="y"), 'ICS-217'!F158, "")))))))</f>
        <v>446.3</v>
      </c>
      <c r="C155" s="114">
        <f>IF(B155&lt;&gt;"", 'ICS-217'!I158, "")</f>
        <v>446.3</v>
      </c>
      <c r="D155" s="114" t="str">
        <f>IF('ICS-217'!L158&lt;&gt;"FM","", IF(AND('ICS-217'!F158&gt;'Radio Config'!$C$2, 'ICS-217'!F158&lt;'Radio Config'!$D$2, 'Radio Config'!$F$2="y"), ABS('ICS-217'!F158-'ICS-217'!I158), IF(AND('ICS-217'!F158&gt;'Radio Config'!$C$3, 'ICS-217'!F158&lt;'Radio Config'!$D$3, 'Radio Config'!$F$3="y"), ABS('ICS-217'!F158-'ICS-217'!I158), IF(AND('ICS-217'!F158&gt;'Radio Config'!$C$4, 'ICS-217'!F158&lt;'Radio Config'!$D$4, 'Radio Config'!$F$4="y"), ABS('ICS-217'!F158-'ICS-217'!I158), IF(AND('ICS-217'!F158&gt;'Radio Config'!$C$5, 'ICS-217'!F158&lt;'Radio Config'!$D$5, 'Radio Config'!$F$5="y"), ABS('ICS-217'!F158-'ICS-217'!I158), IF(AND('ICS-217'!F158&gt;'Radio Config'!$C$6, 'ICS-217'!F158&lt;'Radio Config'!$D$6, 'Radio Config'!$F$6="y"), ABS('ICS-217'!F158-'ICS-217'!I158), IF(AND('ICS-217'!F158&gt;'Radio Config'!$C$7, 'ICS-217'!F158&lt;'Radio Config'!$D$7, 'Radio Config'!$F$7="y"), ABS('ICS-217'!F158-'ICS-217'!I158), IF(AND('ICS-217'!F158&gt;'Radio Config'!$C$8, 'ICS-217'!F158&lt;'Radio Config'!$D$8, 'Radio Config'!$F$8="y"), ABS('ICS-217'!F158-'ICS-217'!I158), ""))))))))</f>
        <v/>
      </c>
      <c r="E155" s="2" t="str">
        <f t="shared" si="1"/>
        <v>Simplex</v>
      </c>
      <c r="F155" s="2" t="str">
        <f>IF(B155&lt;&gt;"", 'ICS-217'!L158, "")</f>
        <v>DMR</v>
      </c>
      <c r="G155" s="2" t="str">
        <f>IF(B155&lt;&gt;"", 'ICS-217'!D158&amp;'ICS-217'!E158, "")</f>
        <v>UTAC3</v>
      </c>
      <c r="H155" s="2" t="str">
        <f>IF(B155="", "", IF(AND('ICS-217'!H158="",'ICS-217'!K158&lt;&gt;""), "Tone", IF(AND('ICS-217'!H158&lt;&gt;"",'ICS-217'!K158&lt;&gt;""), "T Sql", "None" )))</f>
        <v>None</v>
      </c>
      <c r="I155" s="2" t="str">
        <f>IF(B155&lt;&gt;"", IF('ICS-217'!K158&lt;&gt;"", 'ICS-217'!K158 &amp; " Hz", "88.5 Hz"), "")</f>
        <v>88.5 Hz</v>
      </c>
      <c r="J155" s="2" t="str">
        <f>IF(B155&lt;&gt;"", IF('ICS-217'!H158&lt;&gt;"", 'ICS-217'!H158 &amp; " Hz", IF('ICS-217'!K158&lt;&gt;"", ('ICS-217'!K158 &amp; " Hz"), "88.5 Hz")), "")</f>
        <v>88.5 Hz</v>
      </c>
      <c r="K155" s="2" t="str">
        <f t="shared" si="2"/>
        <v>23</v>
      </c>
      <c r="L155" s="2" t="str">
        <f t="shared" si="3"/>
        <v>Both N</v>
      </c>
      <c r="M155" s="2" t="str">
        <f t="shared" si="4"/>
        <v>Off</v>
      </c>
      <c r="O155" s="2" t="str">
        <f t="shared" si="5"/>
        <v>Filter 1</v>
      </c>
    </row>
    <row r="156">
      <c r="A156" s="2" t="str">
        <f>IF(B156&lt;&gt;"", 'ICS-217'!A159, "")</f>
        <v/>
      </c>
      <c r="B156" s="113">
        <f>IF(AND('ICS-217'!F159&gt;'Radio Config'!$C$2, 'ICS-217'!F159&lt;'Radio Config'!$D$2, 'Radio Config'!$F$2="y"), 'ICS-217'!F159, IF(AND('ICS-217'!F159&gt;'Radio Config'!$C$3, 'ICS-217'!F159&lt;'Radio Config'!$D$3, 'Radio Config'!$F$3="y"), 'ICS-217'!F159, IF(AND('ICS-217'!F159&gt;'Radio Config'!$C$4, 'ICS-217'!F159&lt;'Radio Config'!$D$4, 'Radio Config'!$F$4="y"), 'ICS-217'!F159, IF(AND('ICS-217'!F159&gt;'Radio Config'!$C$5, 'ICS-217'!F159&lt;'Radio Config'!$D$5, 'Radio Config'!$F$5="y"), 'ICS-217'!F159, IF(AND('ICS-217'!F159&gt;'Radio Config'!$C$6, 'ICS-217'!F159&lt;'Radio Config'!$D$6, 'Radio Config'!$F$6="y"), 'ICS-217'!F159, IF(AND('ICS-217'!F159&gt;'Radio Config'!$C$7, 'ICS-217'!F159&lt;'Radio Config'!$D$7, 'Radio Config'!$F$7="y"), 'ICS-217'!F159, IF(AND('ICS-217'!F159&gt;'Radio Config'!$C$8, 'ICS-217'!F159&lt;'Radio Config'!$D$8, 'Radio Config'!$F$8="y"), 'ICS-217'!F159, "")))))))</f>
        <v>446.4</v>
      </c>
      <c r="C156" s="114">
        <f>IF(B156&lt;&gt;"", 'ICS-217'!I159, "")</f>
        <v>446.4</v>
      </c>
      <c r="D156" s="114">
        <f>IF('ICS-217'!L159&lt;&gt;"FM","", IF(AND('ICS-217'!F159&gt;'Radio Config'!$C$2, 'ICS-217'!F159&lt;'Radio Config'!$D$2, 'Radio Config'!$F$2="y"), ABS('ICS-217'!F159-'ICS-217'!I159), IF(AND('ICS-217'!F159&gt;'Radio Config'!$C$3, 'ICS-217'!F159&lt;'Radio Config'!$D$3, 'Radio Config'!$F$3="y"), ABS('ICS-217'!F159-'ICS-217'!I159), IF(AND('ICS-217'!F159&gt;'Radio Config'!$C$4, 'ICS-217'!F159&lt;'Radio Config'!$D$4, 'Radio Config'!$F$4="y"), ABS('ICS-217'!F159-'ICS-217'!I159), IF(AND('ICS-217'!F159&gt;'Radio Config'!$C$5, 'ICS-217'!F159&lt;'Radio Config'!$D$5, 'Radio Config'!$F$5="y"), ABS('ICS-217'!F159-'ICS-217'!I159), IF(AND('ICS-217'!F159&gt;'Radio Config'!$C$6, 'ICS-217'!F159&lt;'Radio Config'!$D$6, 'Radio Config'!$F$6="y"), ABS('ICS-217'!F159-'ICS-217'!I159), IF(AND('ICS-217'!F159&gt;'Radio Config'!$C$7, 'ICS-217'!F159&lt;'Radio Config'!$D$7, 'Radio Config'!$F$7="y"), ABS('ICS-217'!F159-'ICS-217'!I159), IF(AND('ICS-217'!F159&gt;'Radio Config'!$C$8, 'ICS-217'!F159&lt;'Radio Config'!$D$8, 'Radio Config'!$F$8="y"), ABS('ICS-217'!F159-'ICS-217'!I159), ""))))))))</f>
        <v>0</v>
      </c>
      <c r="E156" s="2" t="str">
        <f t="shared" si="1"/>
        <v>Simplex</v>
      </c>
      <c r="F156" s="2" t="str">
        <f>IF(B156&lt;&gt;"", 'ICS-217'!L159, "")</f>
        <v>FM</v>
      </c>
      <c r="G156" s="2" t="str">
        <f>IF(B156&lt;&gt;"", 'ICS-217'!D159&amp;'ICS-217'!E159, "")</f>
        <v>UTAC4</v>
      </c>
      <c r="H156" s="2" t="str">
        <f>IF(B156="", "", IF(AND('ICS-217'!H159="",'ICS-217'!K159&lt;&gt;""), "Tone", IF(AND('ICS-217'!H159&lt;&gt;"",'ICS-217'!K159&lt;&gt;""), "T Sql", "None" )))</f>
        <v>Tone</v>
      </c>
      <c r="I156" s="2" t="str">
        <f>IF(B156&lt;&gt;"", IF('ICS-217'!K159&lt;&gt;"", 'ICS-217'!K159 &amp; " Hz", "88.5 Hz"), "")</f>
        <v>100 Hz</v>
      </c>
      <c r="J156" s="2" t="str">
        <f>IF(B156&lt;&gt;"", IF('ICS-217'!H159&lt;&gt;"", 'ICS-217'!H159 &amp; " Hz", IF('ICS-217'!K159&lt;&gt;"", ('ICS-217'!K159 &amp; " Hz"), "88.5 Hz")), "")</f>
        <v>100 Hz</v>
      </c>
      <c r="K156" s="2" t="str">
        <f t="shared" si="2"/>
        <v>23</v>
      </c>
      <c r="L156" s="2" t="str">
        <f t="shared" si="3"/>
        <v>Both N</v>
      </c>
      <c r="M156" s="2" t="str">
        <f t="shared" si="4"/>
        <v>Off</v>
      </c>
      <c r="O156" s="2" t="str">
        <f t="shared" si="5"/>
        <v>Filter 1</v>
      </c>
    </row>
    <row r="157">
      <c r="A157" s="2" t="str">
        <f>IF(B157&lt;&gt;"", 'ICS-217'!A160, "")</f>
        <v/>
      </c>
      <c r="B157" s="113">
        <f>IF(AND('ICS-217'!F160&gt;'Radio Config'!$C$2, 'ICS-217'!F160&lt;'Radio Config'!$D$2, 'Radio Config'!$F$2="y"), 'ICS-217'!F160, IF(AND('ICS-217'!F160&gt;'Radio Config'!$C$3, 'ICS-217'!F160&lt;'Radio Config'!$D$3, 'Radio Config'!$F$3="y"), 'ICS-217'!F160, IF(AND('ICS-217'!F160&gt;'Radio Config'!$C$4, 'ICS-217'!F160&lt;'Radio Config'!$D$4, 'Radio Config'!$F$4="y"), 'ICS-217'!F160, IF(AND('ICS-217'!F160&gt;'Radio Config'!$C$5, 'ICS-217'!F160&lt;'Radio Config'!$D$5, 'Radio Config'!$F$5="y"), 'ICS-217'!F160, IF(AND('ICS-217'!F160&gt;'Radio Config'!$C$6, 'ICS-217'!F160&lt;'Radio Config'!$D$6, 'Radio Config'!$F$6="y"), 'ICS-217'!F160, IF(AND('ICS-217'!F160&gt;'Radio Config'!$C$7, 'ICS-217'!F160&lt;'Radio Config'!$D$7, 'Radio Config'!$F$7="y"), 'ICS-217'!F160, IF(AND('ICS-217'!F160&gt;'Radio Config'!$C$8, 'ICS-217'!F160&lt;'Radio Config'!$D$8, 'Radio Config'!$F$8="y"), 'ICS-217'!F160, "")))))))</f>
        <v>446.5</v>
      </c>
      <c r="C157" s="114">
        <f>IF(B157&lt;&gt;"", 'ICS-217'!I160, "")</f>
        <v>446.5</v>
      </c>
      <c r="D157" s="114" t="str">
        <f>IF('ICS-217'!L160&lt;&gt;"FM","", IF(AND('ICS-217'!F160&gt;'Radio Config'!$C$2, 'ICS-217'!F160&lt;'Radio Config'!$D$2, 'Radio Config'!$F$2="y"), ABS('ICS-217'!F160-'ICS-217'!I160), IF(AND('ICS-217'!F160&gt;'Radio Config'!$C$3, 'ICS-217'!F160&lt;'Radio Config'!$D$3, 'Radio Config'!$F$3="y"), ABS('ICS-217'!F160-'ICS-217'!I160), IF(AND('ICS-217'!F160&gt;'Radio Config'!$C$4, 'ICS-217'!F160&lt;'Radio Config'!$D$4, 'Radio Config'!$F$4="y"), ABS('ICS-217'!F160-'ICS-217'!I160), IF(AND('ICS-217'!F160&gt;'Radio Config'!$C$5, 'ICS-217'!F160&lt;'Radio Config'!$D$5, 'Radio Config'!$F$5="y"), ABS('ICS-217'!F160-'ICS-217'!I160), IF(AND('ICS-217'!F160&gt;'Radio Config'!$C$6, 'ICS-217'!F160&lt;'Radio Config'!$D$6, 'Radio Config'!$F$6="y"), ABS('ICS-217'!F160-'ICS-217'!I160), IF(AND('ICS-217'!F160&gt;'Radio Config'!$C$7, 'ICS-217'!F160&lt;'Radio Config'!$D$7, 'Radio Config'!$F$7="y"), ABS('ICS-217'!F160-'ICS-217'!I160), IF(AND('ICS-217'!F160&gt;'Radio Config'!$C$8, 'ICS-217'!F160&lt;'Radio Config'!$D$8, 'Radio Config'!$F$8="y"), ABS('ICS-217'!F160-'ICS-217'!I160), ""))))))))</f>
        <v/>
      </c>
      <c r="E157" s="2" t="str">
        <f t="shared" si="1"/>
        <v>Simplex</v>
      </c>
      <c r="F157" s="2" t="str">
        <f>IF(B157&lt;&gt;"", 'ICS-217'!L160, "")</f>
        <v>YSF</v>
      </c>
      <c r="G157" s="2" t="str">
        <f>IF(B157&lt;&gt;"", 'ICS-217'!D160&amp;'ICS-217'!E160, "")</f>
        <v>UTAC5</v>
      </c>
      <c r="H157" s="2" t="str">
        <f>IF(B157="", "", IF(AND('ICS-217'!H160="",'ICS-217'!K160&lt;&gt;""), "Tone", IF(AND('ICS-217'!H160&lt;&gt;"",'ICS-217'!K160&lt;&gt;""), "T Sql", "None" )))</f>
        <v>None</v>
      </c>
      <c r="I157" s="2" t="str">
        <f>IF(B157&lt;&gt;"", IF('ICS-217'!K160&lt;&gt;"", 'ICS-217'!K160 &amp; " Hz", "88.5 Hz"), "")</f>
        <v>88.5 Hz</v>
      </c>
      <c r="J157" s="2" t="str">
        <f>IF(B157&lt;&gt;"", IF('ICS-217'!H160&lt;&gt;"", 'ICS-217'!H160 &amp; " Hz", IF('ICS-217'!K160&lt;&gt;"", ('ICS-217'!K160 &amp; " Hz"), "88.5 Hz")), "")</f>
        <v>88.5 Hz</v>
      </c>
      <c r="K157" s="2" t="str">
        <f t="shared" si="2"/>
        <v>23</v>
      </c>
      <c r="L157" s="2" t="str">
        <f t="shared" si="3"/>
        <v>Both N</v>
      </c>
      <c r="M157" s="2" t="str">
        <f t="shared" si="4"/>
        <v>Off</v>
      </c>
      <c r="O157" s="2" t="str">
        <f t="shared" si="5"/>
        <v>Filter 1</v>
      </c>
    </row>
    <row r="158">
      <c r="A158" s="2" t="str">
        <f>IF(B158&lt;&gt;"", 'ICS-217'!A161, "")</f>
        <v/>
      </c>
      <c r="B158" s="113">
        <f>IF(AND('ICS-217'!F161&gt;'Radio Config'!$C$2, 'ICS-217'!F161&lt;'Radio Config'!$D$2, 'Radio Config'!$F$2="y"), 'ICS-217'!F161, IF(AND('ICS-217'!F161&gt;'Radio Config'!$C$3, 'ICS-217'!F161&lt;'Radio Config'!$D$3, 'Radio Config'!$F$3="y"), 'ICS-217'!F161, IF(AND('ICS-217'!F161&gt;'Radio Config'!$C$4, 'ICS-217'!F161&lt;'Radio Config'!$D$4, 'Radio Config'!$F$4="y"), 'ICS-217'!F161, IF(AND('ICS-217'!F161&gt;'Radio Config'!$C$5, 'ICS-217'!F161&lt;'Radio Config'!$D$5, 'Radio Config'!$F$5="y"), 'ICS-217'!F161, IF(AND('ICS-217'!F161&gt;'Radio Config'!$C$6, 'ICS-217'!F161&lt;'Radio Config'!$D$6, 'Radio Config'!$F$6="y"), 'ICS-217'!F161, IF(AND('ICS-217'!F161&gt;'Radio Config'!$C$7, 'ICS-217'!F161&lt;'Radio Config'!$D$7, 'Radio Config'!$F$7="y"), 'ICS-217'!F161, IF(AND('ICS-217'!F161&gt;'Radio Config'!$C$8, 'ICS-217'!F161&lt;'Radio Config'!$D$8, 'Radio Config'!$F$8="y"), 'ICS-217'!F161, "")))))))</f>
        <v>446.6</v>
      </c>
      <c r="C158" s="114">
        <f>IF(B158&lt;&gt;"", 'ICS-217'!I161, "")</f>
        <v>446.6</v>
      </c>
      <c r="D158" s="114" t="str">
        <f>IF('ICS-217'!L161&lt;&gt;"FM","", IF(AND('ICS-217'!F161&gt;'Radio Config'!$C$2, 'ICS-217'!F161&lt;'Radio Config'!$D$2, 'Radio Config'!$F$2="y"), ABS('ICS-217'!F161-'ICS-217'!I161), IF(AND('ICS-217'!F161&gt;'Radio Config'!$C$3, 'ICS-217'!F161&lt;'Radio Config'!$D$3, 'Radio Config'!$F$3="y"), ABS('ICS-217'!F161-'ICS-217'!I161), IF(AND('ICS-217'!F161&gt;'Radio Config'!$C$4, 'ICS-217'!F161&lt;'Radio Config'!$D$4, 'Radio Config'!$F$4="y"), ABS('ICS-217'!F161-'ICS-217'!I161), IF(AND('ICS-217'!F161&gt;'Radio Config'!$C$5, 'ICS-217'!F161&lt;'Radio Config'!$D$5, 'Radio Config'!$F$5="y"), ABS('ICS-217'!F161-'ICS-217'!I161), IF(AND('ICS-217'!F161&gt;'Radio Config'!$C$6, 'ICS-217'!F161&lt;'Radio Config'!$D$6, 'Radio Config'!$F$6="y"), ABS('ICS-217'!F161-'ICS-217'!I161), IF(AND('ICS-217'!F161&gt;'Radio Config'!$C$7, 'ICS-217'!F161&lt;'Radio Config'!$D$7, 'Radio Config'!$F$7="y"), ABS('ICS-217'!F161-'ICS-217'!I161), IF(AND('ICS-217'!F161&gt;'Radio Config'!$C$8, 'ICS-217'!F161&lt;'Radio Config'!$D$8, 'Radio Config'!$F$8="y"), ABS('ICS-217'!F161-'ICS-217'!I161), ""))))))))</f>
        <v/>
      </c>
      <c r="E158" s="2" t="str">
        <f t="shared" si="1"/>
        <v>Simplex</v>
      </c>
      <c r="F158" s="2" t="str">
        <f>IF(B158&lt;&gt;"", 'ICS-217'!L161, "")</f>
        <v>DSTR</v>
      </c>
      <c r="G158" s="2" t="str">
        <f>IF(B158&lt;&gt;"", 'ICS-217'!D161&amp;'ICS-217'!E161, "")</f>
        <v>UTAC6</v>
      </c>
      <c r="H158" s="2" t="str">
        <f>IF(B158="", "", IF(AND('ICS-217'!H161="",'ICS-217'!K161&lt;&gt;""), "Tone", IF(AND('ICS-217'!H161&lt;&gt;"",'ICS-217'!K161&lt;&gt;""), "T Sql", "None" )))</f>
        <v>None</v>
      </c>
      <c r="I158" s="2" t="str">
        <f>IF(B158&lt;&gt;"", IF('ICS-217'!K161&lt;&gt;"", 'ICS-217'!K161 &amp; " Hz", "88.5 Hz"), "")</f>
        <v>88.5 Hz</v>
      </c>
      <c r="J158" s="2" t="str">
        <f>IF(B158&lt;&gt;"", IF('ICS-217'!H161&lt;&gt;"", 'ICS-217'!H161 &amp; " Hz", IF('ICS-217'!K161&lt;&gt;"", ('ICS-217'!K161 &amp; " Hz"), "88.5 Hz")), "")</f>
        <v>88.5 Hz</v>
      </c>
      <c r="K158" s="2" t="str">
        <f t="shared" si="2"/>
        <v>23</v>
      </c>
      <c r="L158" s="2" t="str">
        <f t="shared" si="3"/>
        <v>Both N</v>
      </c>
      <c r="M158" s="2" t="str">
        <f t="shared" si="4"/>
        <v>Off</v>
      </c>
      <c r="O158" s="2" t="str">
        <f t="shared" si="5"/>
        <v>Filter 1</v>
      </c>
    </row>
    <row r="159">
      <c r="A159" s="2" t="str">
        <f>IF(B159&lt;&gt;"", 'ICS-217'!A162, "")</f>
        <v/>
      </c>
      <c r="B159" s="113">
        <f>IF(AND('ICS-217'!F162&gt;'Radio Config'!$C$2, 'ICS-217'!F162&lt;'Radio Config'!$D$2, 'Radio Config'!$F$2="y"), 'ICS-217'!F162, IF(AND('ICS-217'!F162&gt;'Radio Config'!$C$3, 'ICS-217'!F162&lt;'Radio Config'!$D$3, 'Radio Config'!$F$3="y"), 'ICS-217'!F162, IF(AND('ICS-217'!F162&gt;'Radio Config'!$C$4, 'ICS-217'!F162&lt;'Radio Config'!$D$4, 'Radio Config'!$F$4="y"), 'ICS-217'!F162, IF(AND('ICS-217'!F162&gt;'Radio Config'!$C$5, 'ICS-217'!F162&lt;'Radio Config'!$D$5, 'Radio Config'!$F$5="y"), 'ICS-217'!F162, IF(AND('ICS-217'!F162&gt;'Radio Config'!$C$6, 'ICS-217'!F162&lt;'Radio Config'!$D$6, 'Radio Config'!$F$6="y"), 'ICS-217'!F162, IF(AND('ICS-217'!F162&gt;'Radio Config'!$C$7, 'ICS-217'!F162&lt;'Radio Config'!$D$7, 'Radio Config'!$F$7="y"), 'ICS-217'!F162, IF(AND('ICS-217'!F162&gt;'Radio Config'!$C$8, 'ICS-217'!F162&lt;'Radio Config'!$D$8, 'Radio Config'!$F$8="y"), 'ICS-217'!F162, "")))))))</f>
        <v>446.7</v>
      </c>
      <c r="C159" s="114">
        <f>IF(B159&lt;&gt;"", 'ICS-217'!I162, "")</f>
        <v>446.7</v>
      </c>
      <c r="D159" s="114">
        <f>IF('ICS-217'!L162&lt;&gt;"FM","", IF(AND('ICS-217'!F162&gt;'Radio Config'!$C$2, 'ICS-217'!F162&lt;'Radio Config'!$D$2, 'Radio Config'!$F$2="y"), ABS('ICS-217'!F162-'ICS-217'!I162), IF(AND('ICS-217'!F162&gt;'Radio Config'!$C$3, 'ICS-217'!F162&lt;'Radio Config'!$D$3, 'Radio Config'!$F$3="y"), ABS('ICS-217'!F162-'ICS-217'!I162), IF(AND('ICS-217'!F162&gt;'Radio Config'!$C$4, 'ICS-217'!F162&lt;'Radio Config'!$D$4, 'Radio Config'!$F$4="y"), ABS('ICS-217'!F162-'ICS-217'!I162), IF(AND('ICS-217'!F162&gt;'Radio Config'!$C$5, 'ICS-217'!F162&lt;'Radio Config'!$D$5, 'Radio Config'!$F$5="y"), ABS('ICS-217'!F162-'ICS-217'!I162), IF(AND('ICS-217'!F162&gt;'Radio Config'!$C$6, 'ICS-217'!F162&lt;'Radio Config'!$D$6, 'Radio Config'!$F$6="y"), ABS('ICS-217'!F162-'ICS-217'!I162), IF(AND('ICS-217'!F162&gt;'Radio Config'!$C$7, 'ICS-217'!F162&lt;'Radio Config'!$D$7, 'Radio Config'!$F$7="y"), ABS('ICS-217'!F162-'ICS-217'!I162), IF(AND('ICS-217'!F162&gt;'Radio Config'!$C$8, 'ICS-217'!F162&lt;'Radio Config'!$D$8, 'Radio Config'!$F$8="y"), ABS('ICS-217'!F162-'ICS-217'!I162), ""))))))))</f>
        <v>0</v>
      </c>
      <c r="E159" s="2" t="str">
        <f t="shared" si="1"/>
        <v>Simplex</v>
      </c>
      <c r="F159" s="2" t="str">
        <f>IF(B159&lt;&gt;"", 'ICS-217'!L162, "")</f>
        <v>FM</v>
      </c>
      <c r="G159" s="2" t="str">
        <f>IF(B159&lt;&gt;"", 'ICS-217'!D162&amp;'ICS-217'!E162, "")</f>
        <v>UTAC7</v>
      </c>
      <c r="H159" s="2" t="str">
        <f>IF(B159="", "", IF(AND('ICS-217'!H162="",'ICS-217'!K162&lt;&gt;""), "Tone", IF(AND('ICS-217'!H162&lt;&gt;"",'ICS-217'!K162&lt;&gt;""), "T Sql", "None" )))</f>
        <v>Tone</v>
      </c>
      <c r="I159" s="2" t="str">
        <f>IF(B159&lt;&gt;"", IF('ICS-217'!K162&lt;&gt;"", 'ICS-217'!K162 &amp; " Hz", "88.5 Hz"), "")</f>
        <v>100 Hz</v>
      </c>
      <c r="J159" s="2" t="str">
        <f>IF(B159&lt;&gt;"", IF('ICS-217'!H162&lt;&gt;"", 'ICS-217'!H162 &amp; " Hz", IF('ICS-217'!K162&lt;&gt;"", ('ICS-217'!K162 &amp; " Hz"), "88.5 Hz")), "")</f>
        <v>100 Hz</v>
      </c>
      <c r="K159" s="2" t="str">
        <f t="shared" si="2"/>
        <v>23</v>
      </c>
      <c r="L159" s="2" t="str">
        <f t="shared" si="3"/>
        <v>Both N</v>
      </c>
      <c r="M159" s="2" t="str">
        <f t="shared" si="4"/>
        <v>Off</v>
      </c>
      <c r="O159" s="2" t="str">
        <f t="shared" si="5"/>
        <v>Filter 1</v>
      </c>
    </row>
    <row r="160">
      <c r="A160" s="2" t="str">
        <f>IF(B160&lt;&gt;"", 'ICS-217'!A163, "")</f>
        <v/>
      </c>
      <c r="B160" s="113">
        <f>IF(AND('ICS-217'!F163&gt;'Radio Config'!$C$2, 'ICS-217'!F163&lt;'Radio Config'!$D$2, 'Radio Config'!$F$2="y"), 'ICS-217'!F163, IF(AND('ICS-217'!F163&gt;'Radio Config'!$C$3, 'ICS-217'!F163&lt;'Radio Config'!$D$3, 'Radio Config'!$F$3="y"), 'ICS-217'!F163, IF(AND('ICS-217'!F163&gt;'Radio Config'!$C$4, 'ICS-217'!F163&lt;'Radio Config'!$D$4, 'Radio Config'!$F$4="y"), 'ICS-217'!F163, IF(AND('ICS-217'!F163&gt;'Radio Config'!$C$5, 'ICS-217'!F163&lt;'Radio Config'!$D$5, 'Radio Config'!$F$5="y"), 'ICS-217'!F163, IF(AND('ICS-217'!F163&gt;'Radio Config'!$C$6, 'ICS-217'!F163&lt;'Radio Config'!$D$6, 'Radio Config'!$F$6="y"), 'ICS-217'!F163, IF(AND('ICS-217'!F163&gt;'Radio Config'!$C$7, 'ICS-217'!F163&lt;'Radio Config'!$D$7, 'Radio Config'!$F$7="y"), 'ICS-217'!F163, IF(AND('ICS-217'!F163&gt;'Radio Config'!$C$8, 'ICS-217'!F163&lt;'Radio Config'!$D$8, 'Radio Config'!$F$8="y"), 'ICS-217'!F163, "")))))))</f>
        <v>446.825</v>
      </c>
      <c r="C160" s="114">
        <f>IF(B160&lt;&gt;"", 'ICS-217'!I163, "")</f>
        <v>446.825</v>
      </c>
      <c r="D160" s="114" t="str">
        <f>IF('ICS-217'!L163&lt;&gt;"FM","", IF(AND('ICS-217'!F163&gt;'Radio Config'!$C$2, 'ICS-217'!F163&lt;'Radio Config'!$D$2, 'Radio Config'!$F$2="y"), ABS('ICS-217'!F163-'ICS-217'!I163), IF(AND('ICS-217'!F163&gt;'Radio Config'!$C$3, 'ICS-217'!F163&lt;'Radio Config'!$D$3, 'Radio Config'!$F$3="y"), ABS('ICS-217'!F163-'ICS-217'!I163), IF(AND('ICS-217'!F163&gt;'Radio Config'!$C$4, 'ICS-217'!F163&lt;'Radio Config'!$D$4, 'Radio Config'!$F$4="y"), ABS('ICS-217'!F163-'ICS-217'!I163), IF(AND('ICS-217'!F163&gt;'Radio Config'!$C$5, 'ICS-217'!F163&lt;'Radio Config'!$D$5, 'Radio Config'!$F$5="y"), ABS('ICS-217'!F163-'ICS-217'!I163), IF(AND('ICS-217'!F163&gt;'Radio Config'!$C$6, 'ICS-217'!F163&lt;'Radio Config'!$D$6, 'Radio Config'!$F$6="y"), ABS('ICS-217'!F163-'ICS-217'!I163), IF(AND('ICS-217'!F163&gt;'Radio Config'!$C$7, 'ICS-217'!F163&lt;'Radio Config'!$D$7, 'Radio Config'!$F$7="y"), ABS('ICS-217'!F163-'ICS-217'!I163), IF(AND('ICS-217'!F163&gt;'Radio Config'!$C$8, 'ICS-217'!F163&lt;'Radio Config'!$D$8, 'Radio Config'!$F$8="y"), ABS('ICS-217'!F163-'ICS-217'!I163), ""))))))))</f>
        <v/>
      </c>
      <c r="E160" s="2" t="str">
        <f t="shared" si="1"/>
        <v>Simplex</v>
      </c>
      <c r="F160" s="2" t="str">
        <f>IF(B160&lt;&gt;"", 'ICS-217'!L163, "")</f>
        <v>P25</v>
      </c>
      <c r="G160" s="2" t="str">
        <f>IF(B160&lt;&gt;"", 'ICS-217'!D163&amp;'ICS-217'!E163, "")</f>
        <v>UTAC8</v>
      </c>
      <c r="H160" s="2" t="str">
        <f>IF(B160="", "", IF(AND('ICS-217'!H163="",'ICS-217'!K163&lt;&gt;""), "Tone", IF(AND('ICS-217'!H163&lt;&gt;"",'ICS-217'!K163&lt;&gt;""), "T Sql", "None" )))</f>
        <v>None</v>
      </c>
      <c r="I160" s="2" t="str">
        <f>IF(B160&lt;&gt;"", IF('ICS-217'!K163&lt;&gt;"", 'ICS-217'!K163 &amp; " Hz", "88.5 Hz"), "")</f>
        <v>88.5 Hz</v>
      </c>
      <c r="J160" s="2" t="str">
        <f>IF(B160&lt;&gt;"", IF('ICS-217'!H163&lt;&gt;"", 'ICS-217'!H163 &amp; " Hz", IF('ICS-217'!K163&lt;&gt;"", ('ICS-217'!K163 &amp; " Hz"), "88.5 Hz")), "")</f>
        <v>88.5 Hz</v>
      </c>
      <c r="K160" s="2" t="str">
        <f t="shared" si="2"/>
        <v>23</v>
      </c>
      <c r="L160" s="2" t="str">
        <f t="shared" si="3"/>
        <v>Both N</v>
      </c>
      <c r="M160" s="2" t="str">
        <f t="shared" si="4"/>
        <v>Off</v>
      </c>
      <c r="O160" s="2" t="str">
        <f t="shared" si="5"/>
        <v>Filter 1</v>
      </c>
    </row>
    <row r="161">
      <c r="A161" s="2" t="str">
        <f>IF(B161&lt;&gt;"", 'ICS-217'!A164, "")</f>
        <v/>
      </c>
      <c r="B161" s="113">
        <f>IF(AND('ICS-217'!F164&gt;'Radio Config'!$C$2, 'ICS-217'!F164&lt;'Radio Config'!$D$2, 'Radio Config'!$F$2="y"), 'ICS-217'!F164, IF(AND('ICS-217'!F164&gt;'Radio Config'!$C$3, 'ICS-217'!F164&lt;'Radio Config'!$D$3, 'Radio Config'!$F$3="y"), 'ICS-217'!F164, IF(AND('ICS-217'!F164&gt;'Radio Config'!$C$4, 'ICS-217'!F164&lt;'Radio Config'!$D$4, 'Radio Config'!$F$4="y"), 'ICS-217'!F164, IF(AND('ICS-217'!F164&gt;'Radio Config'!$C$5, 'ICS-217'!F164&lt;'Radio Config'!$D$5, 'Radio Config'!$F$5="y"), 'ICS-217'!F164, IF(AND('ICS-217'!F164&gt;'Radio Config'!$C$6, 'ICS-217'!F164&lt;'Radio Config'!$D$6, 'Radio Config'!$F$6="y"), 'ICS-217'!F164, IF(AND('ICS-217'!F164&gt;'Radio Config'!$C$7, 'ICS-217'!F164&lt;'Radio Config'!$D$7, 'Radio Config'!$F$7="y"), 'ICS-217'!F164, IF(AND('ICS-217'!F164&gt;'Radio Config'!$C$8, 'ICS-217'!F164&lt;'Radio Config'!$D$8, 'Radio Config'!$F$8="y"), 'ICS-217'!F164, "")))))))</f>
        <v>446.9</v>
      </c>
      <c r="C161" s="114">
        <f>IF(B161&lt;&gt;"", 'ICS-217'!I164, "")</f>
        <v>446.9</v>
      </c>
      <c r="D161" s="114">
        <f>IF('ICS-217'!L164&lt;&gt;"FM","", IF(AND('ICS-217'!F164&gt;'Radio Config'!$C$2, 'ICS-217'!F164&lt;'Radio Config'!$D$2, 'Radio Config'!$F$2="y"), ABS('ICS-217'!F164-'ICS-217'!I164), IF(AND('ICS-217'!F164&gt;'Radio Config'!$C$3, 'ICS-217'!F164&lt;'Radio Config'!$D$3, 'Radio Config'!$F$3="y"), ABS('ICS-217'!F164-'ICS-217'!I164), IF(AND('ICS-217'!F164&gt;'Radio Config'!$C$4, 'ICS-217'!F164&lt;'Radio Config'!$D$4, 'Radio Config'!$F$4="y"), ABS('ICS-217'!F164-'ICS-217'!I164), IF(AND('ICS-217'!F164&gt;'Radio Config'!$C$5, 'ICS-217'!F164&lt;'Radio Config'!$D$5, 'Radio Config'!$F$5="y"), ABS('ICS-217'!F164-'ICS-217'!I164), IF(AND('ICS-217'!F164&gt;'Radio Config'!$C$6, 'ICS-217'!F164&lt;'Radio Config'!$D$6, 'Radio Config'!$F$6="y"), ABS('ICS-217'!F164-'ICS-217'!I164), IF(AND('ICS-217'!F164&gt;'Radio Config'!$C$7, 'ICS-217'!F164&lt;'Radio Config'!$D$7, 'Radio Config'!$F$7="y"), ABS('ICS-217'!F164-'ICS-217'!I164), IF(AND('ICS-217'!F164&gt;'Radio Config'!$C$8, 'ICS-217'!F164&lt;'Radio Config'!$D$8, 'Radio Config'!$F$8="y"), ABS('ICS-217'!F164-'ICS-217'!I164), ""))))))))</f>
        <v>0</v>
      </c>
      <c r="E161" s="2" t="str">
        <f t="shared" si="1"/>
        <v>Simplex</v>
      </c>
      <c r="F161" s="2" t="str">
        <f>IF(B161&lt;&gt;"", 'ICS-217'!L164, "")</f>
        <v>FM</v>
      </c>
      <c r="G161" s="2" t="str">
        <f>IF(B161&lt;&gt;"", 'ICS-217'!D164&amp;'ICS-217'!E164, "")</f>
        <v>UTAC9</v>
      </c>
      <c r="H161" s="2" t="str">
        <f>IF(B161="", "", IF(AND('ICS-217'!H164="",'ICS-217'!K164&lt;&gt;""), "Tone", IF(AND('ICS-217'!H164&lt;&gt;"",'ICS-217'!K164&lt;&gt;""), "T Sql", "None" )))</f>
        <v>Tone</v>
      </c>
      <c r="I161" s="2" t="str">
        <f>IF(B161&lt;&gt;"", IF('ICS-217'!K164&lt;&gt;"", 'ICS-217'!K164 &amp; " Hz", "88.5 Hz"), "")</f>
        <v>100 Hz</v>
      </c>
      <c r="J161" s="2" t="str">
        <f>IF(B161&lt;&gt;"", IF('ICS-217'!H164&lt;&gt;"", 'ICS-217'!H164 &amp; " Hz", IF('ICS-217'!K164&lt;&gt;"", ('ICS-217'!K164 &amp; " Hz"), "88.5 Hz")), "")</f>
        <v>100 Hz</v>
      </c>
      <c r="K161" s="2" t="str">
        <f t="shared" si="2"/>
        <v>23</v>
      </c>
      <c r="L161" s="2" t="str">
        <f t="shared" si="3"/>
        <v>Both N</v>
      </c>
      <c r="M161" s="2" t="str">
        <f t="shared" si="4"/>
        <v>Off</v>
      </c>
      <c r="O161" s="2" t="str">
        <f t="shared" si="5"/>
        <v>Filter 1</v>
      </c>
    </row>
    <row r="162">
      <c r="A162" s="2" t="str">
        <f>IF(B162&lt;&gt;"", 'ICS-217'!A165, "")</f>
        <v/>
      </c>
      <c r="B162" s="113" t="str">
        <f>IF(AND('ICS-217'!F165&gt;'Radio Config'!$C$2, 'ICS-217'!F165&lt;'Radio Config'!$D$2, 'Radio Config'!$F$2="y"), 'ICS-217'!F165, IF(AND('ICS-217'!F165&gt;'Radio Config'!$C$3, 'ICS-217'!F165&lt;'Radio Config'!$D$3, 'Radio Config'!$F$3="y"), 'ICS-217'!F165, IF(AND('ICS-217'!F165&gt;'Radio Config'!$C$4, 'ICS-217'!F165&lt;'Radio Config'!$D$4, 'Radio Config'!$F$4="y"), 'ICS-217'!F165, IF(AND('ICS-217'!F165&gt;'Radio Config'!$C$5, 'ICS-217'!F165&lt;'Radio Config'!$D$5, 'Radio Config'!$F$5="y"), 'ICS-217'!F165, IF(AND('ICS-217'!F165&gt;'Radio Config'!$C$6, 'ICS-217'!F165&lt;'Radio Config'!$D$6, 'Radio Config'!$F$6="y"), 'ICS-217'!F165, IF(AND('ICS-217'!F165&gt;'Radio Config'!$C$7, 'ICS-217'!F165&lt;'Radio Config'!$D$7, 'Radio Config'!$F$7="y"), 'ICS-217'!F165, IF(AND('ICS-217'!F165&gt;'Radio Config'!$C$8, 'ICS-217'!F165&lt;'Radio Config'!$D$8, 'Radio Config'!$F$8="y"), 'ICS-217'!F165, "")))))))</f>
        <v/>
      </c>
      <c r="C162" s="114" t="str">
        <f>IF(B162&lt;&gt;"", 'ICS-217'!I165, "")</f>
        <v/>
      </c>
      <c r="D162" s="114" t="str">
        <f>IF('ICS-217'!L165&lt;&gt;"FM","", IF(AND('ICS-217'!F165&gt;'Radio Config'!$C$2, 'ICS-217'!F165&lt;'Radio Config'!$D$2, 'Radio Config'!$F$2="y"), ABS('ICS-217'!F165-'ICS-217'!I165), IF(AND('ICS-217'!F165&gt;'Radio Config'!$C$3, 'ICS-217'!F165&lt;'Radio Config'!$D$3, 'Radio Config'!$F$3="y"), ABS('ICS-217'!F165-'ICS-217'!I165), IF(AND('ICS-217'!F165&gt;'Radio Config'!$C$4, 'ICS-217'!F165&lt;'Radio Config'!$D$4, 'Radio Config'!$F$4="y"), ABS('ICS-217'!F165-'ICS-217'!I165), IF(AND('ICS-217'!F165&gt;'Radio Config'!$C$5, 'ICS-217'!F165&lt;'Radio Config'!$D$5, 'Radio Config'!$F$5="y"), ABS('ICS-217'!F165-'ICS-217'!I165), IF(AND('ICS-217'!F165&gt;'Radio Config'!$C$6, 'ICS-217'!F165&lt;'Radio Config'!$D$6, 'Radio Config'!$F$6="y"), ABS('ICS-217'!F165-'ICS-217'!I165), IF(AND('ICS-217'!F165&gt;'Radio Config'!$C$7, 'ICS-217'!F165&lt;'Radio Config'!$D$7, 'Radio Config'!$F$7="y"), ABS('ICS-217'!F165-'ICS-217'!I165), IF(AND('ICS-217'!F165&gt;'Radio Config'!$C$8, 'ICS-217'!F165&lt;'Radio Config'!$D$8, 'Radio Config'!$F$8="y"), ABS('ICS-217'!F165-'ICS-217'!I165), ""))))))))</f>
        <v/>
      </c>
      <c r="E162" s="2" t="str">
        <f t="shared" si="1"/>
        <v/>
      </c>
      <c r="F162" s="2" t="str">
        <f>IF(B162&lt;&gt;"", 'ICS-217'!L165, "")</f>
        <v/>
      </c>
      <c r="G162" s="2" t="str">
        <f>IF(B162&lt;&gt;"", 'ICS-217'!D165&amp;'ICS-217'!E165, "")</f>
        <v/>
      </c>
      <c r="H162" s="2" t="str">
        <f>IF(B162="", "", IF(AND('ICS-217'!H165="",'ICS-217'!K165&lt;&gt;""), "Tone", IF(AND('ICS-217'!H165&lt;&gt;"",'ICS-217'!K165&lt;&gt;""), "T Sql", "None" )))</f>
        <v/>
      </c>
      <c r="I162" s="2" t="str">
        <f>IF(B162&lt;&gt;"", IF('ICS-217'!K165&lt;&gt;"", 'ICS-217'!K165 &amp; " Hz", "88.5 Hz"), "")</f>
        <v/>
      </c>
      <c r="J162" s="2" t="str">
        <f>IF(B162&lt;&gt;"", IF('ICS-217'!H165&lt;&gt;"", 'ICS-217'!H165 &amp; " Hz", IF('ICS-217'!K165&lt;&gt;"", ('ICS-217'!K165 &amp; " Hz"), "88.5 Hz")), "")</f>
        <v/>
      </c>
      <c r="K162" s="2" t="str">
        <f t="shared" si="2"/>
        <v/>
      </c>
      <c r="L162" s="2" t="str">
        <f t="shared" si="3"/>
        <v/>
      </c>
      <c r="M162" s="2" t="str">
        <f t="shared" si="4"/>
        <v/>
      </c>
      <c r="O162" s="2" t="str">
        <f t="shared" si="5"/>
        <v/>
      </c>
    </row>
    <row r="163">
      <c r="A163" s="2" t="str">
        <f>IF(B163&lt;&gt;"", 'ICS-217'!A166, "")</f>
        <v/>
      </c>
      <c r="B163" s="113" t="str">
        <f>IF(AND('ICS-217'!F166&gt;'Radio Config'!$C$2, 'ICS-217'!F166&lt;'Radio Config'!$D$2, 'Radio Config'!$F$2="y"), 'ICS-217'!F166, IF(AND('ICS-217'!F166&gt;'Radio Config'!$C$3, 'ICS-217'!F166&lt;'Radio Config'!$D$3, 'Radio Config'!$F$3="y"), 'ICS-217'!F166, IF(AND('ICS-217'!F166&gt;'Radio Config'!$C$4, 'ICS-217'!F166&lt;'Radio Config'!$D$4, 'Radio Config'!$F$4="y"), 'ICS-217'!F166, IF(AND('ICS-217'!F166&gt;'Radio Config'!$C$5, 'ICS-217'!F166&lt;'Radio Config'!$D$5, 'Radio Config'!$F$5="y"), 'ICS-217'!F166, IF(AND('ICS-217'!F166&gt;'Radio Config'!$C$6, 'ICS-217'!F166&lt;'Radio Config'!$D$6, 'Radio Config'!$F$6="y"), 'ICS-217'!F166, IF(AND('ICS-217'!F166&gt;'Radio Config'!$C$7, 'ICS-217'!F166&lt;'Radio Config'!$D$7, 'Radio Config'!$F$7="y"), 'ICS-217'!F166, IF(AND('ICS-217'!F166&gt;'Radio Config'!$C$8, 'ICS-217'!F166&lt;'Radio Config'!$D$8, 'Radio Config'!$F$8="y"), 'ICS-217'!F166, "")))))))</f>
        <v/>
      </c>
      <c r="C163" s="114" t="str">
        <f>IF(B163&lt;&gt;"", 'ICS-217'!I166, "")</f>
        <v/>
      </c>
      <c r="D163" s="114" t="str">
        <f>IF('ICS-217'!L166&lt;&gt;"FM","", IF(AND('ICS-217'!F166&gt;'Radio Config'!$C$2, 'ICS-217'!F166&lt;'Radio Config'!$D$2, 'Radio Config'!$F$2="y"), ABS('ICS-217'!F166-'ICS-217'!I166), IF(AND('ICS-217'!F166&gt;'Radio Config'!$C$3, 'ICS-217'!F166&lt;'Radio Config'!$D$3, 'Radio Config'!$F$3="y"), ABS('ICS-217'!F166-'ICS-217'!I166), IF(AND('ICS-217'!F166&gt;'Radio Config'!$C$4, 'ICS-217'!F166&lt;'Radio Config'!$D$4, 'Radio Config'!$F$4="y"), ABS('ICS-217'!F166-'ICS-217'!I166), IF(AND('ICS-217'!F166&gt;'Radio Config'!$C$5, 'ICS-217'!F166&lt;'Radio Config'!$D$5, 'Radio Config'!$F$5="y"), ABS('ICS-217'!F166-'ICS-217'!I166), IF(AND('ICS-217'!F166&gt;'Radio Config'!$C$6, 'ICS-217'!F166&lt;'Radio Config'!$D$6, 'Radio Config'!$F$6="y"), ABS('ICS-217'!F166-'ICS-217'!I166), IF(AND('ICS-217'!F166&gt;'Radio Config'!$C$7, 'ICS-217'!F166&lt;'Radio Config'!$D$7, 'Radio Config'!$F$7="y"), ABS('ICS-217'!F166-'ICS-217'!I166), IF(AND('ICS-217'!F166&gt;'Radio Config'!$C$8, 'ICS-217'!F166&lt;'Radio Config'!$D$8, 'Radio Config'!$F$8="y"), ABS('ICS-217'!F166-'ICS-217'!I166), ""))))))))</f>
        <v/>
      </c>
      <c r="E163" s="2" t="str">
        <f t="shared" si="1"/>
        <v/>
      </c>
      <c r="F163" s="2" t="str">
        <f>IF(B163&lt;&gt;"", 'ICS-217'!L166, "")</f>
        <v/>
      </c>
      <c r="G163" s="2" t="str">
        <f>IF(B163&lt;&gt;"", 'ICS-217'!D166&amp;'ICS-217'!E166, "")</f>
        <v/>
      </c>
      <c r="H163" s="2" t="str">
        <f>IF(B163="", "", IF(AND('ICS-217'!H166="",'ICS-217'!K166&lt;&gt;""), "Tone", IF(AND('ICS-217'!H166&lt;&gt;"",'ICS-217'!K166&lt;&gt;""), "T Sql", "None" )))</f>
        <v/>
      </c>
      <c r="I163" s="2" t="str">
        <f>IF(B163&lt;&gt;"", IF('ICS-217'!K166&lt;&gt;"", 'ICS-217'!K166 &amp; " Hz", "88.5 Hz"), "")</f>
        <v/>
      </c>
      <c r="J163" s="2" t="str">
        <f>IF(B163&lt;&gt;"", IF('ICS-217'!H166&lt;&gt;"", 'ICS-217'!H166 &amp; " Hz", IF('ICS-217'!K166&lt;&gt;"", ('ICS-217'!K166 &amp; " Hz"), "88.5 Hz")), "")</f>
        <v/>
      </c>
      <c r="K163" s="2" t="str">
        <f t="shared" si="2"/>
        <v/>
      </c>
      <c r="L163" s="2" t="str">
        <f t="shared" si="3"/>
        <v/>
      </c>
      <c r="M163" s="2" t="str">
        <f t="shared" si="4"/>
        <v/>
      </c>
      <c r="O163" s="2" t="str">
        <f t="shared" si="5"/>
        <v/>
      </c>
    </row>
    <row r="164">
      <c r="A164" s="2" t="str">
        <f>IF(B164&lt;&gt;"", 'ICS-217'!A167, "")</f>
        <v/>
      </c>
      <c r="B164" s="113" t="str">
        <f>IF(AND('ICS-217'!F167&gt;'Radio Config'!$C$2, 'ICS-217'!F167&lt;'Radio Config'!$D$2, 'Radio Config'!$F$2="y"), 'ICS-217'!F167, IF(AND('ICS-217'!F167&gt;'Radio Config'!$C$3, 'ICS-217'!F167&lt;'Radio Config'!$D$3, 'Radio Config'!$F$3="y"), 'ICS-217'!F167, IF(AND('ICS-217'!F167&gt;'Radio Config'!$C$4, 'ICS-217'!F167&lt;'Radio Config'!$D$4, 'Radio Config'!$F$4="y"), 'ICS-217'!F167, IF(AND('ICS-217'!F167&gt;'Radio Config'!$C$5, 'ICS-217'!F167&lt;'Radio Config'!$D$5, 'Radio Config'!$F$5="y"), 'ICS-217'!F167, IF(AND('ICS-217'!F167&gt;'Radio Config'!$C$6, 'ICS-217'!F167&lt;'Radio Config'!$D$6, 'Radio Config'!$F$6="y"), 'ICS-217'!F167, IF(AND('ICS-217'!F167&gt;'Radio Config'!$C$7, 'ICS-217'!F167&lt;'Radio Config'!$D$7, 'Radio Config'!$F$7="y"), 'ICS-217'!F167, IF(AND('ICS-217'!F167&gt;'Radio Config'!$C$8, 'ICS-217'!F167&lt;'Radio Config'!$D$8, 'Radio Config'!$F$8="y"), 'ICS-217'!F167, "")))))))</f>
        <v/>
      </c>
      <c r="C164" s="114" t="str">
        <f>IF(B164&lt;&gt;"", 'ICS-217'!I167, "")</f>
        <v/>
      </c>
      <c r="D164" s="114" t="str">
        <f>IF('ICS-217'!L167&lt;&gt;"FM","", IF(AND('ICS-217'!F167&gt;'Radio Config'!$C$2, 'ICS-217'!F167&lt;'Radio Config'!$D$2, 'Radio Config'!$F$2="y"), ABS('ICS-217'!F167-'ICS-217'!I167), IF(AND('ICS-217'!F167&gt;'Radio Config'!$C$3, 'ICS-217'!F167&lt;'Radio Config'!$D$3, 'Radio Config'!$F$3="y"), ABS('ICS-217'!F167-'ICS-217'!I167), IF(AND('ICS-217'!F167&gt;'Radio Config'!$C$4, 'ICS-217'!F167&lt;'Radio Config'!$D$4, 'Radio Config'!$F$4="y"), ABS('ICS-217'!F167-'ICS-217'!I167), IF(AND('ICS-217'!F167&gt;'Radio Config'!$C$5, 'ICS-217'!F167&lt;'Radio Config'!$D$5, 'Radio Config'!$F$5="y"), ABS('ICS-217'!F167-'ICS-217'!I167), IF(AND('ICS-217'!F167&gt;'Radio Config'!$C$6, 'ICS-217'!F167&lt;'Radio Config'!$D$6, 'Radio Config'!$F$6="y"), ABS('ICS-217'!F167-'ICS-217'!I167), IF(AND('ICS-217'!F167&gt;'Radio Config'!$C$7, 'ICS-217'!F167&lt;'Radio Config'!$D$7, 'Radio Config'!$F$7="y"), ABS('ICS-217'!F167-'ICS-217'!I167), IF(AND('ICS-217'!F167&gt;'Radio Config'!$C$8, 'ICS-217'!F167&lt;'Radio Config'!$D$8, 'Radio Config'!$F$8="y"), ABS('ICS-217'!F167-'ICS-217'!I167), ""))))))))</f>
        <v/>
      </c>
      <c r="E164" s="2" t="str">
        <f t="shared" si="1"/>
        <v/>
      </c>
      <c r="F164" s="2" t="str">
        <f>IF(B164&lt;&gt;"", 'ICS-217'!L167, "")</f>
        <v/>
      </c>
      <c r="G164" s="2" t="str">
        <f>IF(B164&lt;&gt;"", 'ICS-217'!D167&amp;'ICS-217'!E167, "")</f>
        <v/>
      </c>
      <c r="H164" s="2" t="str">
        <f>IF(B164="", "", IF(AND('ICS-217'!H167="",'ICS-217'!K167&lt;&gt;""), "Tone", IF(AND('ICS-217'!H167&lt;&gt;"",'ICS-217'!K167&lt;&gt;""), "T Sql", "None" )))</f>
        <v/>
      </c>
      <c r="I164" s="2" t="str">
        <f>IF(B164&lt;&gt;"", IF('ICS-217'!K167&lt;&gt;"", 'ICS-217'!K167 &amp; " Hz", "88.5 Hz"), "")</f>
        <v/>
      </c>
      <c r="J164" s="2" t="str">
        <f>IF(B164&lt;&gt;"", IF('ICS-217'!H167&lt;&gt;"", 'ICS-217'!H167 &amp; " Hz", IF('ICS-217'!K167&lt;&gt;"", ('ICS-217'!K167 &amp; " Hz"), "88.5 Hz")), "")</f>
        <v/>
      </c>
      <c r="K164" s="2" t="str">
        <f t="shared" si="2"/>
        <v/>
      </c>
      <c r="L164" s="2" t="str">
        <f t="shared" si="3"/>
        <v/>
      </c>
      <c r="M164" s="2" t="str">
        <f t="shared" si="4"/>
        <v/>
      </c>
      <c r="O164" s="2" t="str">
        <f t="shared" si="5"/>
        <v/>
      </c>
    </row>
    <row r="165">
      <c r="A165" s="2" t="str">
        <f>IF(B165&lt;&gt;"", 'ICS-217'!A168, "")</f>
        <v/>
      </c>
      <c r="B165" s="113" t="str">
        <f>IF(AND('ICS-217'!F168&gt;'Radio Config'!$C$2, 'ICS-217'!F168&lt;'Radio Config'!$D$2, 'Radio Config'!$F$2="y"), 'ICS-217'!F168, IF(AND('ICS-217'!F168&gt;'Radio Config'!$C$3, 'ICS-217'!F168&lt;'Radio Config'!$D$3, 'Radio Config'!$F$3="y"), 'ICS-217'!F168, IF(AND('ICS-217'!F168&gt;'Radio Config'!$C$4, 'ICS-217'!F168&lt;'Radio Config'!$D$4, 'Radio Config'!$F$4="y"), 'ICS-217'!F168, IF(AND('ICS-217'!F168&gt;'Radio Config'!$C$5, 'ICS-217'!F168&lt;'Radio Config'!$D$5, 'Radio Config'!$F$5="y"), 'ICS-217'!F168, IF(AND('ICS-217'!F168&gt;'Radio Config'!$C$6, 'ICS-217'!F168&lt;'Radio Config'!$D$6, 'Radio Config'!$F$6="y"), 'ICS-217'!F168, IF(AND('ICS-217'!F168&gt;'Radio Config'!$C$7, 'ICS-217'!F168&lt;'Radio Config'!$D$7, 'Radio Config'!$F$7="y"), 'ICS-217'!F168, IF(AND('ICS-217'!F168&gt;'Radio Config'!$C$8, 'ICS-217'!F168&lt;'Radio Config'!$D$8, 'Radio Config'!$F$8="y"), 'ICS-217'!F168, "")))))))</f>
        <v/>
      </c>
      <c r="C165" s="114" t="str">
        <f>IF(B165&lt;&gt;"", 'ICS-217'!I168, "")</f>
        <v/>
      </c>
      <c r="D165" s="114" t="str">
        <f>IF('ICS-217'!L168&lt;&gt;"FM","", IF(AND('ICS-217'!F168&gt;'Radio Config'!$C$2, 'ICS-217'!F168&lt;'Radio Config'!$D$2, 'Radio Config'!$F$2="y"), ABS('ICS-217'!F168-'ICS-217'!I168), IF(AND('ICS-217'!F168&gt;'Radio Config'!$C$3, 'ICS-217'!F168&lt;'Radio Config'!$D$3, 'Radio Config'!$F$3="y"), ABS('ICS-217'!F168-'ICS-217'!I168), IF(AND('ICS-217'!F168&gt;'Radio Config'!$C$4, 'ICS-217'!F168&lt;'Radio Config'!$D$4, 'Radio Config'!$F$4="y"), ABS('ICS-217'!F168-'ICS-217'!I168), IF(AND('ICS-217'!F168&gt;'Radio Config'!$C$5, 'ICS-217'!F168&lt;'Radio Config'!$D$5, 'Radio Config'!$F$5="y"), ABS('ICS-217'!F168-'ICS-217'!I168), IF(AND('ICS-217'!F168&gt;'Radio Config'!$C$6, 'ICS-217'!F168&lt;'Radio Config'!$D$6, 'Radio Config'!$F$6="y"), ABS('ICS-217'!F168-'ICS-217'!I168), IF(AND('ICS-217'!F168&gt;'Radio Config'!$C$7, 'ICS-217'!F168&lt;'Radio Config'!$D$7, 'Radio Config'!$F$7="y"), ABS('ICS-217'!F168-'ICS-217'!I168), IF(AND('ICS-217'!F168&gt;'Radio Config'!$C$8, 'ICS-217'!F168&lt;'Radio Config'!$D$8, 'Radio Config'!$F$8="y"), ABS('ICS-217'!F168-'ICS-217'!I168), ""))))))))</f>
        <v/>
      </c>
      <c r="E165" s="2" t="str">
        <f t="shared" si="1"/>
        <v/>
      </c>
      <c r="F165" s="2" t="str">
        <f>IF(B165&lt;&gt;"", 'ICS-217'!L168, "")</f>
        <v/>
      </c>
      <c r="G165" s="2" t="str">
        <f>IF(B165&lt;&gt;"", 'ICS-217'!D168&amp;'ICS-217'!E168, "")</f>
        <v/>
      </c>
      <c r="H165" s="2" t="str">
        <f>IF(B165="", "", IF(AND('ICS-217'!H168="",'ICS-217'!K168&lt;&gt;""), "Tone", IF(AND('ICS-217'!H168&lt;&gt;"",'ICS-217'!K168&lt;&gt;""), "T Sql", "None" )))</f>
        <v/>
      </c>
      <c r="I165" s="2" t="str">
        <f>IF(B165&lt;&gt;"", IF('ICS-217'!K168&lt;&gt;"", 'ICS-217'!K168 &amp; " Hz", "88.5 Hz"), "")</f>
        <v/>
      </c>
      <c r="J165" s="2" t="str">
        <f>IF(B165&lt;&gt;"", IF('ICS-217'!H168&lt;&gt;"", 'ICS-217'!H168 &amp; " Hz", IF('ICS-217'!K168&lt;&gt;"", ('ICS-217'!K168 &amp; " Hz"), "88.5 Hz")), "")</f>
        <v/>
      </c>
      <c r="K165" s="2" t="str">
        <f t="shared" si="2"/>
        <v/>
      </c>
      <c r="L165" s="2" t="str">
        <f t="shared" si="3"/>
        <v/>
      </c>
      <c r="M165" s="2" t="str">
        <f t="shared" si="4"/>
        <v/>
      </c>
      <c r="O165" s="2" t="str">
        <f t="shared" si="5"/>
        <v/>
      </c>
    </row>
    <row r="166">
      <c r="A166" s="2" t="str">
        <f>IF(B166&lt;&gt;"", 'ICS-217'!A169, "")</f>
        <v/>
      </c>
      <c r="B166" s="113" t="str">
        <f>IF(AND('ICS-217'!F169&gt;'Radio Config'!$C$2, 'ICS-217'!F169&lt;'Radio Config'!$D$2, 'Radio Config'!$F$2="y"), 'ICS-217'!F169, IF(AND('ICS-217'!F169&gt;'Radio Config'!$C$3, 'ICS-217'!F169&lt;'Radio Config'!$D$3, 'Radio Config'!$F$3="y"), 'ICS-217'!F169, IF(AND('ICS-217'!F169&gt;'Radio Config'!$C$4, 'ICS-217'!F169&lt;'Radio Config'!$D$4, 'Radio Config'!$F$4="y"), 'ICS-217'!F169, IF(AND('ICS-217'!F169&gt;'Radio Config'!$C$5, 'ICS-217'!F169&lt;'Radio Config'!$D$5, 'Radio Config'!$F$5="y"), 'ICS-217'!F169, IF(AND('ICS-217'!F169&gt;'Radio Config'!$C$6, 'ICS-217'!F169&lt;'Radio Config'!$D$6, 'Radio Config'!$F$6="y"), 'ICS-217'!F169, IF(AND('ICS-217'!F169&gt;'Radio Config'!$C$7, 'ICS-217'!F169&lt;'Radio Config'!$D$7, 'Radio Config'!$F$7="y"), 'ICS-217'!F169, IF(AND('ICS-217'!F169&gt;'Radio Config'!$C$8, 'ICS-217'!F169&lt;'Radio Config'!$D$8, 'Radio Config'!$F$8="y"), 'ICS-217'!F169, "")))))))</f>
        <v/>
      </c>
      <c r="C166" s="114" t="str">
        <f>IF(B166&lt;&gt;"", 'ICS-217'!I169, "")</f>
        <v/>
      </c>
      <c r="D166" s="114" t="str">
        <f>IF('ICS-217'!L169&lt;&gt;"FM","", IF(AND('ICS-217'!F169&gt;'Radio Config'!$C$2, 'ICS-217'!F169&lt;'Radio Config'!$D$2, 'Radio Config'!$F$2="y"), ABS('ICS-217'!F169-'ICS-217'!I169), IF(AND('ICS-217'!F169&gt;'Radio Config'!$C$3, 'ICS-217'!F169&lt;'Radio Config'!$D$3, 'Radio Config'!$F$3="y"), ABS('ICS-217'!F169-'ICS-217'!I169), IF(AND('ICS-217'!F169&gt;'Radio Config'!$C$4, 'ICS-217'!F169&lt;'Radio Config'!$D$4, 'Radio Config'!$F$4="y"), ABS('ICS-217'!F169-'ICS-217'!I169), IF(AND('ICS-217'!F169&gt;'Radio Config'!$C$5, 'ICS-217'!F169&lt;'Radio Config'!$D$5, 'Radio Config'!$F$5="y"), ABS('ICS-217'!F169-'ICS-217'!I169), IF(AND('ICS-217'!F169&gt;'Radio Config'!$C$6, 'ICS-217'!F169&lt;'Radio Config'!$D$6, 'Radio Config'!$F$6="y"), ABS('ICS-217'!F169-'ICS-217'!I169), IF(AND('ICS-217'!F169&gt;'Radio Config'!$C$7, 'ICS-217'!F169&lt;'Radio Config'!$D$7, 'Radio Config'!$F$7="y"), ABS('ICS-217'!F169-'ICS-217'!I169), IF(AND('ICS-217'!F169&gt;'Radio Config'!$C$8, 'ICS-217'!F169&lt;'Radio Config'!$D$8, 'Radio Config'!$F$8="y"), ABS('ICS-217'!F169-'ICS-217'!I169), ""))))))))</f>
        <v/>
      </c>
      <c r="E166" s="2" t="str">
        <f t="shared" si="1"/>
        <v/>
      </c>
      <c r="F166" s="2" t="str">
        <f>IF(B166&lt;&gt;"", 'ICS-217'!L169, "")</f>
        <v/>
      </c>
      <c r="G166" s="2" t="str">
        <f>IF(B166&lt;&gt;"", 'ICS-217'!D169&amp;'ICS-217'!E169, "")</f>
        <v/>
      </c>
      <c r="H166" s="2" t="str">
        <f>IF(B166="", "", IF(AND('ICS-217'!H169="",'ICS-217'!K169&lt;&gt;""), "Tone", IF(AND('ICS-217'!H169&lt;&gt;"",'ICS-217'!K169&lt;&gt;""), "T Sql", "None" )))</f>
        <v/>
      </c>
      <c r="I166" s="2" t="str">
        <f>IF(B166&lt;&gt;"", IF('ICS-217'!K169&lt;&gt;"", 'ICS-217'!K169 &amp; " Hz", "88.5 Hz"), "")</f>
        <v/>
      </c>
      <c r="J166" s="2" t="str">
        <f>IF(B166&lt;&gt;"", IF('ICS-217'!H169&lt;&gt;"", 'ICS-217'!H169 &amp; " Hz", IF('ICS-217'!K169&lt;&gt;"", ('ICS-217'!K169 &amp; " Hz"), "88.5 Hz")), "")</f>
        <v/>
      </c>
      <c r="K166" s="2" t="str">
        <f t="shared" si="2"/>
        <v/>
      </c>
      <c r="L166" s="2" t="str">
        <f t="shared" si="3"/>
        <v/>
      </c>
      <c r="M166" s="2" t="str">
        <f t="shared" si="4"/>
        <v/>
      </c>
      <c r="O166" s="2" t="str">
        <f t="shared" si="5"/>
        <v/>
      </c>
    </row>
    <row r="167">
      <c r="A167" s="2" t="str">
        <f>IF(B167&lt;&gt;"", 'ICS-217'!A170, "")</f>
        <v/>
      </c>
      <c r="B167" s="113" t="str">
        <f>IF(AND('ICS-217'!F170&gt;'Radio Config'!$C$2, 'ICS-217'!F170&lt;'Radio Config'!$D$2, 'Radio Config'!$F$2="y"), 'ICS-217'!F170, IF(AND('ICS-217'!F170&gt;'Radio Config'!$C$3, 'ICS-217'!F170&lt;'Radio Config'!$D$3, 'Radio Config'!$F$3="y"), 'ICS-217'!F170, IF(AND('ICS-217'!F170&gt;'Radio Config'!$C$4, 'ICS-217'!F170&lt;'Radio Config'!$D$4, 'Radio Config'!$F$4="y"), 'ICS-217'!F170, IF(AND('ICS-217'!F170&gt;'Radio Config'!$C$5, 'ICS-217'!F170&lt;'Radio Config'!$D$5, 'Radio Config'!$F$5="y"), 'ICS-217'!F170, IF(AND('ICS-217'!F170&gt;'Radio Config'!$C$6, 'ICS-217'!F170&lt;'Radio Config'!$D$6, 'Radio Config'!$F$6="y"), 'ICS-217'!F170, IF(AND('ICS-217'!F170&gt;'Radio Config'!$C$7, 'ICS-217'!F170&lt;'Radio Config'!$D$7, 'Radio Config'!$F$7="y"), 'ICS-217'!F170, IF(AND('ICS-217'!F170&gt;'Radio Config'!$C$8, 'ICS-217'!F170&lt;'Radio Config'!$D$8, 'Radio Config'!$F$8="y"), 'ICS-217'!F170, "")))))))</f>
        <v/>
      </c>
      <c r="C167" s="114" t="str">
        <f>IF(B167&lt;&gt;"", 'ICS-217'!I170, "")</f>
        <v/>
      </c>
      <c r="D167" s="114" t="str">
        <f>IF('ICS-217'!L170&lt;&gt;"FM","", IF(AND('ICS-217'!F170&gt;'Radio Config'!$C$2, 'ICS-217'!F170&lt;'Radio Config'!$D$2, 'Radio Config'!$F$2="y"), ABS('ICS-217'!F170-'ICS-217'!I170), IF(AND('ICS-217'!F170&gt;'Radio Config'!$C$3, 'ICS-217'!F170&lt;'Radio Config'!$D$3, 'Radio Config'!$F$3="y"), ABS('ICS-217'!F170-'ICS-217'!I170), IF(AND('ICS-217'!F170&gt;'Radio Config'!$C$4, 'ICS-217'!F170&lt;'Radio Config'!$D$4, 'Radio Config'!$F$4="y"), ABS('ICS-217'!F170-'ICS-217'!I170), IF(AND('ICS-217'!F170&gt;'Radio Config'!$C$5, 'ICS-217'!F170&lt;'Radio Config'!$D$5, 'Radio Config'!$F$5="y"), ABS('ICS-217'!F170-'ICS-217'!I170), IF(AND('ICS-217'!F170&gt;'Radio Config'!$C$6, 'ICS-217'!F170&lt;'Radio Config'!$D$6, 'Radio Config'!$F$6="y"), ABS('ICS-217'!F170-'ICS-217'!I170), IF(AND('ICS-217'!F170&gt;'Radio Config'!$C$7, 'ICS-217'!F170&lt;'Radio Config'!$D$7, 'Radio Config'!$F$7="y"), ABS('ICS-217'!F170-'ICS-217'!I170), IF(AND('ICS-217'!F170&gt;'Radio Config'!$C$8, 'ICS-217'!F170&lt;'Radio Config'!$D$8, 'Radio Config'!$F$8="y"), ABS('ICS-217'!F170-'ICS-217'!I170), ""))))))))</f>
        <v/>
      </c>
      <c r="E167" s="2" t="str">
        <f t="shared" si="1"/>
        <v/>
      </c>
      <c r="F167" s="2" t="str">
        <f>IF(B167&lt;&gt;"", 'ICS-217'!L170, "")</f>
        <v/>
      </c>
      <c r="G167" s="2" t="str">
        <f>IF(B167&lt;&gt;"", 'ICS-217'!D170&amp;'ICS-217'!E170, "")</f>
        <v/>
      </c>
      <c r="H167" s="2" t="str">
        <f>IF(B167="", "", IF(AND('ICS-217'!H170="",'ICS-217'!K170&lt;&gt;""), "Tone", IF(AND('ICS-217'!H170&lt;&gt;"",'ICS-217'!K170&lt;&gt;""), "T Sql", "None" )))</f>
        <v/>
      </c>
      <c r="I167" s="2" t="str">
        <f>IF(B167&lt;&gt;"", IF('ICS-217'!K170&lt;&gt;"", 'ICS-217'!K170 &amp; " Hz", "88.5 Hz"), "")</f>
        <v/>
      </c>
      <c r="J167" s="2" t="str">
        <f>IF(B167&lt;&gt;"", IF('ICS-217'!H170&lt;&gt;"", 'ICS-217'!H170 &amp; " Hz", IF('ICS-217'!K170&lt;&gt;"", ('ICS-217'!K170 &amp; " Hz"), "88.5 Hz")), "")</f>
        <v/>
      </c>
      <c r="K167" s="2" t="str">
        <f t="shared" si="2"/>
        <v/>
      </c>
      <c r="L167" s="2" t="str">
        <f t="shared" si="3"/>
        <v/>
      </c>
      <c r="M167" s="2" t="str">
        <f t="shared" si="4"/>
        <v/>
      </c>
      <c r="O167" s="2" t="str">
        <f t="shared" si="5"/>
        <v/>
      </c>
    </row>
    <row r="168">
      <c r="A168" s="2" t="str">
        <f>IF(B168&lt;&gt;"", 'ICS-217'!A171, "")</f>
        <v/>
      </c>
      <c r="B168" s="113" t="str">
        <f>IF(AND('ICS-217'!F171&gt;'Radio Config'!$C$2, 'ICS-217'!F171&lt;'Radio Config'!$D$2, 'Radio Config'!$F$2="y"), 'ICS-217'!F171, IF(AND('ICS-217'!F171&gt;'Radio Config'!$C$3, 'ICS-217'!F171&lt;'Radio Config'!$D$3, 'Radio Config'!$F$3="y"), 'ICS-217'!F171, IF(AND('ICS-217'!F171&gt;'Radio Config'!$C$4, 'ICS-217'!F171&lt;'Radio Config'!$D$4, 'Radio Config'!$F$4="y"), 'ICS-217'!F171, IF(AND('ICS-217'!F171&gt;'Radio Config'!$C$5, 'ICS-217'!F171&lt;'Radio Config'!$D$5, 'Radio Config'!$F$5="y"), 'ICS-217'!F171, IF(AND('ICS-217'!F171&gt;'Radio Config'!$C$6, 'ICS-217'!F171&lt;'Radio Config'!$D$6, 'Radio Config'!$F$6="y"), 'ICS-217'!F171, IF(AND('ICS-217'!F171&gt;'Radio Config'!$C$7, 'ICS-217'!F171&lt;'Radio Config'!$D$7, 'Radio Config'!$F$7="y"), 'ICS-217'!F171, IF(AND('ICS-217'!F171&gt;'Radio Config'!$C$8, 'ICS-217'!F171&lt;'Radio Config'!$D$8, 'Radio Config'!$F$8="y"), 'ICS-217'!F171, "")))))))</f>
        <v/>
      </c>
      <c r="C168" s="114" t="str">
        <f>IF(B168&lt;&gt;"", 'ICS-217'!I171, "")</f>
        <v/>
      </c>
      <c r="D168" s="114" t="str">
        <f>IF('ICS-217'!L171&lt;&gt;"FM","", IF(AND('ICS-217'!F171&gt;'Radio Config'!$C$2, 'ICS-217'!F171&lt;'Radio Config'!$D$2, 'Radio Config'!$F$2="y"), ABS('ICS-217'!F171-'ICS-217'!I171), IF(AND('ICS-217'!F171&gt;'Radio Config'!$C$3, 'ICS-217'!F171&lt;'Radio Config'!$D$3, 'Radio Config'!$F$3="y"), ABS('ICS-217'!F171-'ICS-217'!I171), IF(AND('ICS-217'!F171&gt;'Radio Config'!$C$4, 'ICS-217'!F171&lt;'Radio Config'!$D$4, 'Radio Config'!$F$4="y"), ABS('ICS-217'!F171-'ICS-217'!I171), IF(AND('ICS-217'!F171&gt;'Radio Config'!$C$5, 'ICS-217'!F171&lt;'Radio Config'!$D$5, 'Radio Config'!$F$5="y"), ABS('ICS-217'!F171-'ICS-217'!I171), IF(AND('ICS-217'!F171&gt;'Radio Config'!$C$6, 'ICS-217'!F171&lt;'Radio Config'!$D$6, 'Radio Config'!$F$6="y"), ABS('ICS-217'!F171-'ICS-217'!I171), IF(AND('ICS-217'!F171&gt;'Radio Config'!$C$7, 'ICS-217'!F171&lt;'Radio Config'!$D$7, 'Radio Config'!$F$7="y"), ABS('ICS-217'!F171-'ICS-217'!I171), IF(AND('ICS-217'!F171&gt;'Radio Config'!$C$8, 'ICS-217'!F171&lt;'Radio Config'!$D$8, 'Radio Config'!$F$8="y"), ABS('ICS-217'!F171-'ICS-217'!I171), ""))))))))</f>
        <v/>
      </c>
      <c r="E168" s="2" t="str">
        <f t="shared" si="1"/>
        <v/>
      </c>
      <c r="F168" s="2" t="str">
        <f>IF(B168&lt;&gt;"", 'ICS-217'!L171, "")</f>
        <v/>
      </c>
      <c r="G168" s="2" t="str">
        <f>IF(B168&lt;&gt;"", 'ICS-217'!D171&amp;'ICS-217'!E171, "")</f>
        <v/>
      </c>
      <c r="H168" s="2" t="str">
        <f>IF(B168="", "", IF(AND('ICS-217'!H171="",'ICS-217'!K171&lt;&gt;""), "Tone", IF(AND('ICS-217'!H171&lt;&gt;"",'ICS-217'!K171&lt;&gt;""), "T Sql", "None" )))</f>
        <v/>
      </c>
      <c r="I168" s="2" t="str">
        <f>IF(B168&lt;&gt;"", IF('ICS-217'!K171&lt;&gt;"", 'ICS-217'!K171 &amp; " Hz", "88.5 Hz"), "")</f>
        <v/>
      </c>
      <c r="J168" s="2" t="str">
        <f>IF(B168&lt;&gt;"", IF('ICS-217'!H171&lt;&gt;"", 'ICS-217'!H171 &amp; " Hz", IF('ICS-217'!K171&lt;&gt;"", ('ICS-217'!K171 &amp; " Hz"), "88.5 Hz")), "")</f>
        <v/>
      </c>
      <c r="K168" s="2" t="str">
        <f t="shared" si="2"/>
        <v/>
      </c>
      <c r="L168" s="2" t="str">
        <f t="shared" si="3"/>
        <v/>
      </c>
      <c r="M168" s="2" t="str">
        <f t="shared" si="4"/>
        <v/>
      </c>
      <c r="O168" s="2" t="str">
        <f t="shared" si="5"/>
        <v/>
      </c>
    </row>
    <row r="169">
      <c r="A169" s="2" t="str">
        <f>IF(B169&lt;&gt;"", 'ICS-217'!A172, "")</f>
        <v/>
      </c>
      <c r="B169" s="113" t="str">
        <f>IF(AND('ICS-217'!F172&gt;'Radio Config'!$C$2, 'ICS-217'!F172&lt;'Radio Config'!$D$2, 'Radio Config'!$F$2="y"), 'ICS-217'!F172, IF(AND('ICS-217'!F172&gt;'Radio Config'!$C$3, 'ICS-217'!F172&lt;'Radio Config'!$D$3, 'Radio Config'!$F$3="y"), 'ICS-217'!F172, IF(AND('ICS-217'!F172&gt;'Radio Config'!$C$4, 'ICS-217'!F172&lt;'Radio Config'!$D$4, 'Radio Config'!$F$4="y"), 'ICS-217'!F172, IF(AND('ICS-217'!F172&gt;'Radio Config'!$C$5, 'ICS-217'!F172&lt;'Radio Config'!$D$5, 'Radio Config'!$F$5="y"), 'ICS-217'!F172, IF(AND('ICS-217'!F172&gt;'Radio Config'!$C$6, 'ICS-217'!F172&lt;'Radio Config'!$D$6, 'Radio Config'!$F$6="y"), 'ICS-217'!F172, IF(AND('ICS-217'!F172&gt;'Radio Config'!$C$7, 'ICS-217'!F172&lt;'Radio Config'!$D$7, 'Radio Config'!$F$7="y"), 'ICS-217'!F172, IF(AND('ICS-217'!F172&gt;'Radio Config'!$C$8, 'ICS-217'!F172&lt;'Radio Config'!$D$8, 'Radio Config'!$F$8="y"), 'ICS-217'!F172, "")))))))</f>
        <v/>
      </c>
      <c r="C169" s="114" t="str">
        <f>IF(B169&lt;&gt;"", 'ICS-217'!I172, "")</f>
        <v/>
      </c>
      <c r="D169" s="114" t="str">
        <f>IF('ICS-217'!L172&lt;&gt;"FM","", IF(AND('ICS-217'!F172&gt;'Radio Config'!$C$2, 'ICS-217'!F172&lt;'Radio Config'!$D$2, 'Radio Config'!$F$2="y"), ABS('ICS-217'!F172-'ICS-217'!I172), IF(AND('ICS-217'!F172&gt;'Radio Config'!$C$3, 'ICS-217'!F172&lt;'Radio Config'!$D$3, 'Radio Config'!$F$3="y"), ABS('ICS-217'!F172-'ICS-217'!I172), IF(AND('ICS-217'!F172&gt;'Radio Config'!$C$4, 'ICS-217'!F172&lt;'Radio Config'!$D$4, 'Radio Config'!$F$4="y"), ABS('ICS-217'!F172-'ICS-217'!I172), IF(AND('ICS-217'!F172&gt;'Radio Config'!$C$5, 'ICS-217'!F172&lt;'Radio Config'!$D$5, 'Radio Config'!$F$5="y"), ABS('ICS-217'!F172-'ICS-217'!I172), IF(AND('ICS-217'!F172&gt;'Radio Config'!$C$6, 'ICS-217'!F172&lt;'Radio Config'!$D$6, 'Radio Config'!$F$6="y"), ABS('ICS-217'!F172-'ICS-217'!I172), IF(AND('ICS-217'!F172&gt;'Radio Config'!$C$7, 'ICS-217'!F172&lt;'Radio Config'!$D$7, 'Radio Config'!$F$7="y"), ABS('ICS-217'!F172-'ICS-217'!I172), IF(AND('ICS-217'!F172&gt;'Radio Config'!$C$8, 'ICS-217'!F172&lt;'Radio Config'!$D$8, 'Radio Config'!$F$8="y"), ABS('ICS-217'!F172-'ICS-217'!I172), ""))))))))</f>
        <v/>
      </c>
      <c r="E169" s="2" t="str">
        <f t="shared" si="1"/>
        <v/>
      </c>
      <c r="F169" s="2" t="str">
        <f>IF(B169&lt;&gt;"", 'ICS-217'!L172, "")</f>
        <v/>
      </c>
      <c r="G169" s="2" t="str">
        <f>IF(B169&lt;&gt;"", 'ICS-217'!D172&amp;'ICS-217'!E172, "")</f>
        <v/>
      </c>
      <c r="H169" s="2" t="str">
        <f>IF(B169="", "", IF(AND('ICS-217'!H172="",'ICS-217'!K172&lt;&gt;""), "Tone", IF(AND('ICS-217'!H172&lt;&gt;"",'ICS-217'!K172&lt;&gt;""), "T Sql", "None" )))</f>
        <v/>
      </c>
      <c r="I169" s="2" t="str">
        <f>IF(B169&lt;&gt;"", IF('ICS-217'!K172&lt;&gt;"", 'ICS-217'!K172 &amp; " Hz", "88.5 Hz"), "")</f>
        <v/>
      </c>
      <c r="J169" s="2" t="str">
        <f>IF(B169&lt;&gt;"", IF('ICS-217'!H172&lt;&gt;"", 'ICS-217'!H172 &amp; " Hz", IF('ICS-217'!K172&lt;&gt;"", ('ICS-217'!K172 &amp; " Hz"), "88.5 Hz")), "")</f>
        <v/>
      </c>
      <c r="K169" s="2" t="str">
        <f t="shared" si="2"/>
        <v/>
      </c>
      <c r="L169" s="2" t="str">
        <f t="shared" si="3"/>
        <v/>
      </c>
      <c r="M169" s="2" t="str">
        <f t="shared" si="4"/>
        <v/>
      </c>
      <c r="O169" s="2" t="str">
        <f t="shared" si="5"/>
        <v/>
      </c>
    </row>
    <row r="170">
      <c r="A170" s="2" t="str">
        <f>IF(B170&lt;&gt;"", 'ICS-217'!A173, "")</f>
        <v/>
      </c>
      <c r="B170" s="113" t="str">
        <f>IF(AND('ICS-217'!F173&gt;'Radio Config'!$C$2, 'ICS-217'!F173&lt;'Radio Config'!$D$2, 'Radio Config'!$F$2="y"), 'ICS-217'!F173, IF(AND('ICS-217'!F173&gt;'Radio Config'!$C$3, 'ICS-217'!F173&lt;'Radio Config'!$D$3, 'Radio Config'!$F$3="y"), 'ICS-217'!F173, IF(AND('ICS-217'!F173&gt;'Radio Config'!$C$4, 'ICS-217'!F173&lt;'Radio Config'!$D$4, 'Radio Config'!$F$4="y"), 'ICS-217'!F173, IF(AND('ICS-217'!F173&gt;'Radio Config'!$C$5, 'ICS-217'!F173&lt;'Radio Config'!$D$5, 'Radio Config'!$F$5="y"), 'ICS-217'!F173, IF(AND('ICS-217'!F173&gt;'Radio Config'!$C$6, 'ICS-217'!F173&lt;'Radio Config'!$D$6, 'Radio Config'!$F$6="y"), 'ICS-217'!F173, IF(AND('ICS-217'!F173&gt;'Radio Config'!$C$7, 'ICS-217'!F173&lt;'Radio Config'!$D$7, 'Radio Config'!$F$7="y"), 'ICS-217'!F173, IF(AND('ICS-217'!F173&gt;'Radio Config'!$C$8, 'ICS-217'!F173&lt;'Radio Config'!$D$8, 'Radio Config'!$F$8="y"), 'ICS-217'!F173, "")))))))</f>
        <v/>
      </c>
      <c r="C170" s="114" t="str">
        <f>IF(B170&lt;&gt;"", 'ICS-217'!I173, "")</f>
        <v/>
      </c>
      <c r="D170" s="114" t="str">
        <f>IF('ICS-217'!L173&lt;&gt;"FM","", IF(AND('ICS-217'!F173&gt;'Radio Config'!$C$2, 'ICS-217'!F173&lt;'Radio Config'!$D$2, 'Radio Config'!$F$2="y"), ABS('ICS-217'!F173-'ICS-217'!I173), IF(AND('ICS-217'!F173&gt;'Radio Config'!$C$3, 'ICS-217'!F173&lt;'Radio Config'!$D$3, 'Radio Config'!$F$3="y"), ABS('ICS-217'!F173-'ICS-217'!I173), IF(AND('ICS-217'!F173&gt;'Radio Config'!$C$4, 'ICS-217'!F173&lt;'Radio Config'!$D$4, 'Radio Config'!$F$4="y"), ABS('ICS-217'!F173-'ICS-217'!I173), IF(AND('ICS-217'!F173&gt;'Radio Config'!$C$5, 'ICS-217'!F173&lt;'Radio Config'!$D$5, 'Radio Config'!$F$5="y"), ABS('ICS-217'!F173-'ICS-217'!I173), IF(AND('ICS-217'!F173&gt;'Radio Config'!$C$6, 'ICS-217'!F173&lt;'Radio Config'!$D$6, 'Radio Config'!$F$6="y"), ABS('ICS-217'!F173-'ICS-217'!I173), IF(AND('ICS-217'!F173&gt;'Radio Config'!$C$7, 'ICS-217'!F173&lt;'Radio Config'!$D$7, 'Radio Config'!$F$7="y"), ABS('ICS-217'!F173-'ICS-217'!I173), IF(AND('ICS-217'!F173&gt;'Radio Config'!$C$8, 'ICS-217'!F173&lt;'Radio Config'!$D$8, 'Radio Config'!$F$8="y"), ABS('ICS-217'!F173-'ICS-217'!I173), ""))))))))</f>
        <v/>
      </c>
      <c r="E170" s="2" t="str">
        <f t="shared" si="1"/>
        <v/>
      </c>
      <c r="F170" s="2" t="str">
        <f>IF(B170&lt;&gt;"", 'ICS-217'!L173, "")</f>
        <v/>
      </c>
      <c r="G170" s="2" t="str">
        <f>IF(B170&lt;&gt;"", 'ICS-217'!D173&amp;'ICS-217'!E173, "")</f>
        <v/>
      </c>
      <c r="H170" s="2" t="str">
        <f>IF(B170="", "", IF(AND('ICS-217'!H173="",'ICS-217'!K173&lt;&gt;""), "Tone", IF(AND('ICS-217'!H173&lt;&gt;"",'ICS-217'!K173&lt;&gt;""), "T Sql", "None" )))</f>
        <v/>
      </c>
      <c r="I170" s="2" t="str">
        <f>IF(B170&lt;&gt;"", IF('ICS-217'!K173&lt;&gt;"", 'ICS-217'!K173 &amp; " Hz", "88.5 Hz"), "")</f>
        <v/>
      </c>
      <c r="J170" s="2" t="str">
        <f>IF(B170&lt;&gt;"", IF('ICS-217'!H173&lt;&gt;"", 'ICS-217'!H173 &amp; " Hz", IF('ICS-217'!K173&lt;&gt;"", ('ICS-217'!K173 &amp; " Hz"), "88.5 Hz")), "")</f>
        <v/>
      </c>
      <c r="K170" s="2" t="str">
        <f t="shared" si="2"/>
        <v/>
      </c>
      <c r="L170" s="2" t="str">
        <f t="shared" si="3"/>
        <v/>
      </c>
      <c r="M170" s="2" t="str">
        <f t="shared" si="4"/>
        <v/>
      </c>
      <c r="O170" s="2" t="str">
        <f t="shared" si="5"/>
        <v/>
      </c>
    </row>
    <row r="171">
      <c r="A171" s="2" t="str">
        <f>IF(B171&lt;&gt;"", 'ICS-217'!A174, "")</f>
        <v/>
      </c>
      <c r="B171" s="113" t="str">
        <f>IF(AND('ICS-217'!F174&gt;'Radio Config'!$C$2, 'ICS-217'!F174&lt;'Radio Config'!$D$2, 'Radio Config'!$F$2="y"), 'ICS-217'!F174, IF(AND('ICS-217'!F174&gt;'Radio Config'!$C$3, 'ICS-217'!F174&lt;'Radio Config'!$D$3, 'Radio Config'!$F$3="y"), 'ICS-217'!F174, IF(AND('ICS-217'!F174&gt;'Radio Config'!$C$4, 'ICS-217'!F174&lt;'Radio Config'!$D$4, 'Radio Config'!$F$4="y"), 'ICS-217'!F174, IF(AND('ICS-217'!F174&gt;'Radio Config'!$C$5, 'ICS-217'!F174&lt;'Radio Config'!$D$5, 'Radio Config'!$F$5="y"), 'ICS-217'!F174, IF(AND('ICS-217'!F174&gt;'Radio Config'!$C$6, 'ICS-217'!F174&lt;'Radio Config'!$D$6, 'Radio Config'!$F$6="y"), 'ICS-217'!F174, IF(AND('ICS-217'!F174&gt;'Radio Config'!$C$7, 'ICS-217'!F174&lt;'Radio Config'!$D$7, 'Radio Config'!$F$7="y"), 'ICS-217'!F174, IF(AND('ICS-217'!F174&gt;'Radio Config'!$C$8, 'ICS-217'!F174&lt;'Radio Config'!$D$8, 'Radio Config'!$F$8="y"), 'ICS-217'!F174, "")))))))</f>
        <v/>
      </c>
      <c r="C171" s="114" t="str">
        <f>IF(B171&lt;&gt;"", 'ICS-217'!I174, "")</f>
        <v/>
      </c>
      <c r="D171" s="114" t="str">
        <f>IF('ICS-217'!L174&lt;&gt;"FM","", IF(AND('ICS-217'!F174&gt;'Radio Config'!$C$2, 'ICS-217'!F174&lt;'Radio Config'!$D$2, 'Radio Config'!$F$2="y"), ABS('ICS-217'!F174-'ICS-217'!I174), IF(AND('ICS-217'!F174&gt;'Radio Config'!$C$3, 'ICS-217'!F174&lt;'Radio Config'!$D$3, 'Radio Config'!$F$3="y"), ABS('ICS-217'!F174-'ICS-217'!I174), IF(AND('ICS-217'!F174&gt;'Radio Config'!$C$4, 'ICS-217'!F174&lt;'Radio Config'!$D$4, 'Radio Config'!$F$4="y"), ABS('ICS-217'!F174-'ICS-217'!I174), IF(AND('ICS-217'!F174&gt;'Radio Config'!$C$5, 'ICS-217'!F174&lt;'Radio Config'!$D$5, 'Radio Config'!$F$5="y"), ABS('ICS-217'!F174-'ICS-217'!I174), IF(AND('ICS-217'!F174&gt;'Radio Config'!$C$6, 'ICS-217'!F174&lt;'Radio Config'!$D$6, 'Radio Config'!$F$6="y"), ABS('ICS-217'!F174-'ICS-217'!I174), IF(AND('ICS-217'!F174&gt;'Radio Config'!$C$7, 'ICS-217'!F174&lt;'Radio Config'!$D$7, 'Radio Config'!$F$7="y"), ABS('ICS-217'!F174-'ICS-217'!I174), IF(AND('ICS-217'!F174&gt;'Radio Config'!$C$8, 'ICS-217'!F174&lt;'Radio Config'!$D$8, 'Radio Config'!$F$8="y"), ABS('ICS-217'!F174-'ICS-217'!I174), ""))))))))</f>
        <v/>
      </c>
      <c r="E171" s="2" t="str">
        <f t="shared" si="1"/>
        <v/>
      </c>
      <c r="F171" s="2" t="str">
        <f>IF(B171&lt;&gt;"", 'ICS-217'!L174, "")</f>
        <v/>
      </c>
      <c r="G171" s="2" t="str">
        <f>IF(B171&lt;&gt;"", 'ICS-217'!D174&amp;'ICS-217'!E174, "")</f>
        <v/>
      </c>
      <c r="H171" s="2" t="str">
        <f>IF(B171="", "", IF(AND('ICS-217'!H174="",'ICS-217'!K174&lt;&gt;""), "Tone", IF(AND('ICS-217'!H174&lt;&gt;"",'ICS-217'!K174&lt;&gt;""), "T Sql", "None" )))</f>
        <v/>
      </c>
      <c r="I171" s="2" t="str">
        <f>IF(B171&lt;&gt;"", IF('ICS-217'!K174&lt;&gt;"", 'ICS-217'!K174 &amp; " Hz", "88.5 Hz"), "")</f>
        <v/>
      </c>
      <c r="J171" s="2" t="str">
        <f>IF(B171&lt;&gt;"", IF('ICS-217'!H174&lt;&gt;"", 'ICS-217'!H174 &amp; " Hz", IF('ICS-217'!K174&lt;&gt;"", ('ICS-217'!K174 &amp; " Hz"), "88.5 Hz")), "")</f>
        <v/>
      </c>
      <c r="K171" s="2" t="str">
        <f t="shared" si="2"/>
        <v/>
      </c>
      <c r="L171" s="2" t="str">
        <f t="shared" si="3"/>
        <v/>
      </c>
      <c r="M171" s="2" t="str">
        <f t="shared" si="4"/>
        <v/>
      </c>
      <c r="O171" s="2" t="str">
        <f t="shared" si="5"/>
        <v/>
      </c>
    </row>
    <row r="172">
      <c r="A172" s="2" t="str">
        <f>IF(B172&lt;&gt;"", 'ICS-217'!A175, "")</f>
        <v/>
      </c>
      <c r="B172" s="113" t="str">
        <f>IF(AND('ICS-217'!F175&gt;'Radio Config'!$C$2, 'ICS-217'!F175&lt;'Radio Config'!$D$2, 'Radio Config'!$F$2="y"), 'ICS-217'!F175, IF(AND('ICS-217'!F175&gt;'Radio Config'!$C$3, 'ICS-217'!F175&lt;'Radio Config'!$D$3, 'Radio Config'!$F$3="y"), 'ICS-217'!F175, IF(AND('ICS-217'!F175&gt;'Radio Config'!$C$4, 'ICS-217'!F175&lt;'Radio Config'!$D$4, 'Radio Config'!$F$4="y"), 'ICS-217'!F175, IF(AND('ICS-217'!F175&gt;'Radio Config'!$C$5, 'ICS-217'!F175&lt;'Radio Config'!$D$5, 'Radio Config'!$F$5="y"), 'ICS-217'!F175, IF(AND('ICS-217'!F175&gt;'Radio Config'!$C$6, 'ICS-217'!F175&lt;'Radio Config'!$D$6, 'Radio Config'!$F$6="y"), 'ICS-217'!F175, IF(AND('ICS-217'!F175&gt;'Radio Config'!$C$7, 'ICS-217'!F175&lt;'Radio Config'!$D$7, 'Radio Config'!$F$7="y"), 'ICS-217'!F175, IF(AND('ICS-217'!F175&gt;'Radio Config'!$C$8, 'ICS-217'!F175&lt;'Radio Config'!$D$8, 'Radio Config'!$F$8="y"), 'ICS-217'!F175, "")))))))</f>
        <v/>
      </c>
      <c r="C172" s="114" t="str">
        <f>IF(B172&lt;&gt;"", 'ICS-217'!I175, "")</f>
        <v/>
      </c>
      <c r="D172" s="114" t="str">
        <f>IF('ICS-217'!L175&lt;&gt;"FM","", IF(AND('ICS-217'!F175&gt;'Radio Config'!$C$2, 'ICS-217'!F175&lt;'Radio Config'!$D$2, 'Radio Config'!$F$2="y"), ABS('ICS-217'!F175-'ICS-217'!I175), IF(AND('ICS-217'!F175&gt;'Radio Config'!$C$3, 'ICS-217'!F175&lt;'Radio Config'!$D$3, 'Radio Config'!$F$3="y"), ABS('ICS-217'!F175-'ICS-217'!I175), IF(AND('ICS-217'!F175&gt;'Radio Config'!$C$4, 'ICS-217'!F175&lt;'Radio Config'!$D$4, 'Radio Config'!$F$4="y"), ABS('ICS-217'!F175-'ICS-217'!I175), IF(AND('ICS-217'!F175&gt;'Radio Config'!$C$5, 'ICS-217'!F175&lt;'Radio Config'!$D$5, 'Radio Config'!$F$5="y"), ABS('ICS-217'!F175-'ICS-217'!I175), IF(AND('ICS-217'!F175&gt;'Radio Config'!$C$6, 'ICS-217'!F175&lt;'Radio Config'!$D$6, 'Radio Config'!$F$6="y"), ABS('ICS-217'!F175-'ICS-217'!I175), IF(AND('ICS-217'!F175&gt;'Radio Config'!$C$7, 'ICS-217'!F175&lt;'Radio Config'!$D$7, 'Radio Config'!$F$7="y"), ABS('ICS-217'!F175-'ICS-217'!I175), IF(AND('ICS-217'!F175&gt;'Radio Config'!$C$8, 'ICS-217'!F175&lt;'Radio Config'!$D$8, 'Radio Config'!$F$8="y"), ABS('ICS-217'!F175-'ICS-217'!I175), ""))))))))</f>
        <v/>
      </c>
      <c r="E172" s="2" t="str">
        <f t="shared" si="1"/>
        <v/>
      </c>
      <c r="F172" s="2" t="str">
        <f>IF(B172&lt;&gt;"", 'ICS-217'!L175, "")</f>
        <v/>
      </c>
      <c r="G172" s="2" t="str">
        <f>IF(B172&lt;&gt;"", 'ICS-217'!D175&amp;'ICS-217'!E175, "")</f>
        <v/>
      </c>
      <c r="H172" s="2" t="str">
        <f>IF(B172="", "", IF(AND('ICS-217'!H175="",'ICS-217'!K175&lt;&gt;""), "Tone", IF(AND('ICS-217'!H175&lt;&gt;"",'ICS-217'!K175&lt;&gt;""), "T Sql", "None" )))</f>
        <v/>
      </c>
      <c r="I172" s="2" t="str">
        <f>IF(B172&lt;&gt;"", IF('ICS-217'!K175&lt;&gt;"", 'ICS-217'!K175 &amp; " Hz", "88.5 Hz"), "")</f>
        <v/>
      </c>
      <c r="J172" s="2" t="str">
        <f>IF(B172&lt;&gt;"", IF('ICS-217'!H175&lt;&gt;"", 'ICS-217'!H175 &amp; " Hz", IF('ICS-217'!K175&lt;&gt;"", ('ICS-217'!K175 &amp; " Hz"), "88.5 Hz")), "")</f>
        <v/>
      </c>
      <c r="K172" s="2" t="str">
        <f t="shared" si="2"/>
        <v/>
      </c>
      <c r="L172" s="2" t="str">
        <f t="shared" si="3"/>
        <v/>
      </c>
      <c r="M172" s="2" t="str">
        <f t="shared" si="4"/>
        <v/>
      </c>
      <c r="O172" s="2" t="str">
        <f t="shared" si="5"/>
        <v/>
      </c>
    </row>
    <row r="173">
      <c r="A173" s="2" t="str">
        <f>IF(B173&lt;&gt;"", 'ICS-217'!A176, "")</f>
        <v/>
      </c>
      <c r="B173" s="113" t="str">
        <f>IF(AND('ICS-217'!F176&gt;'Radio Config'!$C$2, 'ICS-217'!F176&lt;'Radio Config'!$D$2, 'Radio Config'!$F$2="y"), 'ICS-217'!F176, IF(AND('ICS-217'!F176&gt;'Radio Config'!$C$3, 'ICS-217'!F176&lt;'Radio Config'!$D$3, 'Radio Config'!$F$3="y"), 'ICS-217'!F176, IF(AND('ICS-217'!F176&gt;'Radio Config'!$C$4, 'ICS-217'!F176&lt;'Radio Config'!$D$4, 'Radio Config'!$F$4="y"), 'ICS-217'!F176, IF(AND('ICS-217'!F176&gt;'Radio Config'!$C$5, 'ICS-217'!F176&lt;'Radio Config'!$D$5, 'Radio Config'!$F$5="y"), 'ICS-217'!F176, IF(AND('ICS-217'!F176&gt;'Radio Config'!$C$6, 'ICS-217'!F176&lt;'Radio Config'!$D$6, 'Radio Config'!$F$6="y"), 'ICS-217'!F176, IF(AND('ICS-217'!F176&gt;'Radio Config'!$C$7, 'ICS-217'!F176&lt;'Radio Config'!$D$7, 'Radio Config'!$F$7="y"), 'ICS-217'!F176, IF(AND('ICS-217'!F176&gt;'Radio Config'!$C$8, 'ICS-217'!F176&lt;'Radio Config'!$D$8, 'Radio Config'!$F$8="y"), 'ICS-217'!F176, "")))))))</f>
        <v/>
      </c>
      <c r="C173" s="114" t="str">
        <f>IF(B173&lt;&gt;"", 'ICS-217'!I176, "")</f>
        <v/>
      </c>
      <c r="D173" s="114" t="str">
        <f>IF('ICS-217'!L176&lt;&gt;"FM","", IF(AND('ICS-217'!F176&gt;'Radio Config'!$C$2, 'ICS-217'!F176&lt;'Radio Config'!$D$2, 'Radio Config'!$F$2="y"), ABS('ICS-217'!F176-'ICS-217'!I176), IF(AND('ICS-217'!F176&gt;'Radio Config'!$C$3, 'ICS-217'!F176&lt;'Radio Config'!$D$3, 'Radio Config'!$F$3="y"), ABS('ICS-217'!F176-'ICS-217'!I176), IF(AND('ICS-217'!F176&gt;'Radio Config'!$C$4, 'ICS-217'!F176&lt;'Radio Config'!$D$4, 'Radio Config'!$F$4="y"), ABS('ICS-217'!F176-'ICS-217'!I176), IF(AND('ICS-217'!F176&gt;'Radio Config'!$C$5, 'ICS-217'!F176&lt;'Radio Config'!$D$5, 'Radio Config'!$F$5="y"), ABS('ICS-217'!F176-'ICS-217'!I176), IF(AND('ICS-217'!F176&gt;'Radio Config'!$C$6, 'ICS-217'!F176&lt;'Radio Config'!$D$6, 'Radio Config'!$F$6="y"), ABS('ICS-217'!F176-'ICS-217'!I176), IF(AND('ICS-217'!F176&gt;'Radio Config'!$C$7, 'ICS-217'!F176&lt;'Radio Config'!$D$7, 'Radio Config'!$F$7="y"), ABS('ICS-217'!F176-'ICS-217'!I176), IF(AND('ICS-217'!F176&gt;'Radio Config'!$C$8, 'ICS-217'!F176&lt;'Radio Config'!$D$8, 'Radio Config'!$F$8="y"), ABS('ICS-217'!F176-'ICS-217'!I176), ""))))))))</f>
        <v/>
      </c>
      <c r="E173" s="2" t="str">
        <f t="shared" si="1"/>
        <v/>
      </c>
      <c r="F173" s="2" t="str">
        <f>IF(B173&lt;&gt;"", 'ICS-217'!L176, "")</f>
        <v/>
      </c>
      <c r="G173" s="2" t="str">
        <f>IF(B173&lt;&gt;"", 'ICS-217'!D176&amp;'ICS-217'!E176, "")</f>
        <v/>
      </c>
      <c r="H173" s="2" t="str">
        <f>IF(B173="", "", IF(AND('ICS-217'!H176="",'ICS-217'!K176&lt;&gt;""), "Tone", IF(AND('ICS-217'!H176&lt;&gt;"",'ICS-217'!K176&lt;&gt;""), "T Sql", "None" )))</f>
        <v/>
      </c>
      <c r="I173" s="2" t="str">
        <f>IF(B173&lt;&gt;"", IF('ICS-217'!K176&lt;&gt;"", 'ICS-217'!K176 &amp; " Hz", "88.5 Hz"), "")</f>
        <v/>
      </c>
      <c r="J173" s="2" t="str">
        <f>IF(B173&lt;&gt;"", IF('ICS-217'!H176&lt;&gt;"", 'ICS-217'!H176 &amp; " Hz", IF('ICS-217'!K176&lt;&gt;"", ('ICS-217'!K176 &amp; " Hz"), "88.5 Hz")), "")</f>
        <v/>
      </c>
      <c r="K173" s="2" t="str">
        <f t="shared" si="2"/>
        <v/>
      </c>
      <c r="L173" s="2" t="str">
        <f t="shared" si="3"/>
        <v/>
      </c>
      <c r="M173" s="2" t="str">
        <f t="shared" si="4"/>
        <v/>
      </c>
      <c r="O173" s="2" t="str">
        <f t="shared" si="5"/>
        <v/>
      </c>
    </row>
    <row r="174">
      <c r="A174" s="2" t="str">
        <f>IF(B174&lt;&gt;"", 'ICS-217'!A177, "")</f>
        <v/>
      </c>
      <c r="B174" s="113" t="str">
        <f>IF(AND('ICS-217'!F177&gt;'Radio Config'!$C$2, 'ICS-217'!F177&lt;'Radio Config'!$D$2, 'Radio Config'!$F$2="y"), 'ICS-217'!F177, IF(AND('ICS-217'!F177&gt;'Radio Config'!$C$3, 'ICS-217'!F177&lt;'Radio Config'!$D$3, 'Radio Config'!$F$3="y"), 'ICS-217'!F177, IF(AND('ICS-217'!F177&gt;'Radio Config'!$C$4, 'ICS-217'!F177&lt;'Radio Config'!$D$4, 'Radio Config'!$F$4="y"), 'ICS-217'!F177, IF(AND('ICS-217'!F177&gt;'Radio Config'!$C$5, 'ICS-217'!F177&lt;'Radio Config'!$D$5, 'Radio Config'!$F$5="y"), 'ICS-217'!F177, IF(AND('ICS-217'!F177&gt;'Radio Config'!$C$6, 'ICS-217'!F177&lt;'Radio Config'!$D$6, 'Radio Config'!$F$6="y"), 'ICS-217'!F177, IF(AND('ICS-217'!F177&gt;'Radio Config'!$C$7, 'ICS-217'!F177&lt;'Radio Config'!$D$7, 'Radio Config'!$F$7="y"), 'ICS-217'!F177, IF(AND('ICS-217'!F177&gt;'Radio Config'!$C$8, 'ICS-217'!F177&lt;'Radio Config'!$D$8, 'Radio Config'!$F$8="y"), 'ICS-217'!F177, "")))))))</f>
        <v/>
      </c>
      <c r="C174" s="114" t="str">
        <f>IF(B174&lt;&gt;"", 'ICS-217'!I177, "")</f>
        <v/>
      </c>
      <c r="D174" s="114" t="str">
        <f>IF('ICS-217'!L177&lt;&gt;"FM","", IF(AND('ICS-217'!F177&gt;'Radio Config'!$C$2, 'ICS-217'!F177&lt;'Radio Config'!$D$2, 'Radio Config'!$F$2="y"), ABS('ICS-217'!F177-'ICS-217'!I177), IF(AND('ICS-217'!F177&gt;'Radio Config'!$C$3, 'ICS-217'!F177&lt;'Radio Config'!$D$3, 'Radio Config'!$F$3="y"), ABS('ICS-217'!F177-'ICS-217'!I177), IF(AND('ICS-217'!F177&gt;'Radio Config'!$C$4, 'ICS-217'!F177&lt;'Radio Config'!$D$4, 'Radio Config'!$F$4="y"), ABS('ICS-217'!F177-'ICS-217'!I177), IF(AND('ICS-217'!F177&gt;'Radio Config'!$C$5, 'ICS-217'!F177&lt;'Radio Config'!$D$5, 'Radio Config'!$F$5="y"), ABS('ICS-217'!F177-'ICS-217'!I177), IF(AND('ICS-217'!F177&gt;'Radio Config'!$C$6, 'ICS-217'!F177&lt;'Radio Config'!$D$6, 'Radio Config'!$F$6="y"), ABS('ICS-217'!F177-'ICS-217'!I177), IF(AND('ICS-217'!F177&gt;'Radio Config'!$C$7, 'ICS-217'!F177&lt;'Radio Config'!$D$7, 'Radio Config'!$F$7="y"), ABS('ICS-217'!F177-'ICS-217'!I177), IF(AND('ICS-217'!F177&gt;'Radio Config'!$C$8, 'ICS-217'!F177&lt;'Radio Config'!$D$8, 'Radio Config'!$F$8="y"), ABS('ICS-217'!F177-'ICS-217'!I177), ""))))))))</f>
        <v/>
      </c>
      <c r="E174" s="2" t="str">
        <f t="shared" si="1"/>
        <v/>
      </c>
      <c r="F174" s="2" t="str">
        <f>IF(B174&lt;&gt;"", 'ICS-217'!L177, "")</f>
        <v/>
      </c>
      <c r="G174" s="2" t="str">
        <f>IF(B174&lt;&gt;"", 'ICS-217'!D177&amp;'ICS-217'!E177, "")</f>
        <v/>
      </c>
      <c r="H174" s="2" t="str">
        <f>IF(B174="", "", IF(AND('ICS-217'!H177="",'ICS-217'!K177&lt;&gt;""), "Tone", IF(AND('ICS-217'!H177&lt;&gt;"",'ICS-217'!K177&lt;&gt;""), "T Sql", "None" )))</f>
        <v/>
      </c>
      <c r="I174" s="2" t="str">
        <f>IF(B174&lt;&gt;"", IF('ICS-217'!K177&lt;&gt;"", 'ICS-217'!K177 &amp; " Hz", "88.5 Hz"), "")</f>
        <v/>
      </c>
      <c r="J174" s="2" t="str">
        <f>IF(B174&lt;&gt;"", IF('ICS-217'!H177&lt;&gt;"", 'ICS-217'!H177 &amp; " Hz", IF('ICS-217'!K177&lt;&gt;"", ('ICS-217'!K177 &amp; " Hz"), "88.5 Hz")), "")</f>
        <v/>
      </c>
      <c r="K174" s="2" t="str">
        <f t="shared" si="2"/>
        <v/>
      </c>
      <c r="L174" s="2" t="str">
        <f t="shared" si="3"/>
        <v/>
      </c>
      <c r="M174" s="2" t="str">
        <f t="shared" si="4"/>
        <v/>
      </c>
      <c r="O174" s="2" t="str">
        <f t="shared" si="5"/>
        <v/>
      </c>
    </row>
    <row r="175">
      <c r="A175" s="2" t="str">
        <f>IF(B175&lt;&gt;"", 'ICS-217'!A178, "")</f>
        <v/>
      </c>
      <c r="B175" s="113" t="str">
        <f>IF(AND('ICS-217'!F178&gt;'Radio Config'!$C$2, 'ICS-217'!F178&lt;'Radio Config'!$D$2, 'Radio Config'!$F$2="y"), 'ICS-217'!F178, IF(AND('ICS-217'!F178&gt;'Radio Config'!$C$3, 'ICS-217'!F178&lt;'Radio Config'!$D$3, 'Radio Config'!$F$3="y"), 'ICS-217'!F178, IF(AND('ICS-217'!F178&gt;'Radio Config'!$C$4, 'ICS-217'!F178&lt;'Radio Config'!$D$4, 'Radio Config'!$F$4="y"), 'ICS-217'!F178, IF(AND('ICS-217'!F178&gt;'Radio Config'!$C$5, 'ICS-217'!F178&lt;'Radio Config'!$D$5, 'Radio Config'!$F$5="y"), 'ICS-217'!F178, IF(AND('ICS-217'!F178&gt;'Radio Config'!$C$6, 'ICS-217'!F178&lt;'Radio Config'!$D$6, 'Radio Config'!$F$6="y"), 'ICS-217'!F178, IF(AND('ICS-217'!F178&gt;'Radio Config'!$C$7, 'ICS-217'!F178&lt;'Radio Config'!$D$7, 'Radio Config'!$F$7="y"), 'ICS-217'!F178, IF(AND('ICS-217'!F178&gt;'Radio Config'!$C$8, 'ICS-217'!F178&lt;'Radio Config'!$D$8, 'Radio Config'!$F$8="y"), 'ICS-217'!F178, "")))))))</f>
        <v/>
      </c>
      <c r="C175" s="114" t="str">
        <f>IF(B175&lt;&gt;"", 'ICS-217'!I178, "")</f>
        <v/>
      </c>
      <c r="D175" s="114" t="str">
        <f>IF('ICS-217'!L178&lt;&gt;"FM","", IF(AND('ICS-217'!F178&gt;'Radio Config'!$C$2, 'ICS-217'!F178&lt;'Radio Config'!$D$2, 'Radio Config'!$F$2="y"), ABS('ICS-217'!F178-'ICS-217'!I178), IF(AND('ICS-217'!F178&gt;'Radio Config'!$C$3, 'ICS-217'!F178&lt;'Radio Config'!$D$3, 'Radio Config'!$F$3="y"), ABS('ICS-217'!F178-'ICS-217'!I178), IF(AND('ICS-217'!F178&gt;'Radio Config'!$C$4, 'ICS-217'!F178&lt;'Radio Config'!$D$4, 'Radio Config'!$F$4="y"), ABS('ICS-217'!F178-'ICS-217'!I178), IF(AND('ICS-217'!F178&gt;'Radio Config'!$C$5, 'ICS-217'!F178&lt;'Radio Config'!$D$5, 'Radio Config'!$F$5="y"), ABS('ICS-217'!F178-'ICS-217'!I178), IF(AND('ICS-217'!F178&gt;'Radio Config'!$C$6, 'ICS-217'!F178&lt;'Radio Config'!$D$6, 'Radio Config'!$F$6="y"), ABS('ICS-217'!F178-'ICS-217'!I178), IF(AND('ICS-217'!F178&gt;'Radio Config'!$C$7, 'ICS-217'!F178&lt;'Radio Config'!$D$7, 'Radio Config'!$F$7="y"), ABS('ICS-217'!F178-'ICS-217'!I178), IF(AND('ICS-217'!F178&gt;'Radio Config'!$C$8, 'ICS-217'!F178&lt;'Radio Config'!$D$8, 'Radio Config'!$F$8="y"), ABS('ICS-217'!F178-'ICS-217'!I178), ""))))))))</f>
        <v/>
      </c>
      <c r="E175" s="2" t="str">
        <f t="shared" si="1"/>
        <v/>
      </c>
      <c r="F175" s="2" t="str">
        <f>IF(B175&lt;&gt;"", 'ICS-217'!L178, "")</f>
        <v/>
      </c>
      <c r="G175" s="2" t="str">
        <f>IF(B175&lt;&gt;"", 'ICS-217'!D178&amp;'ICS-217'!E178, "")</f>
        <v/>
      </c>
      <c r="H175" s="2" t="str">
        <f>IF(B175="", "", IF(AND('ICS-217'!H178="",'ICS-217'!K178&lt;&gt;""), "Tone", IF(AND('ICS-217'!H178&lt;&gt;"",'ICS-217'!K178&lt;&gt;""), "T Sql", "None" )))</f>
        <v/>
      </c>
      <c r="I175" s="2" t="str">
        <f>IF(B175&lt;&gt;"", IF('ICS-217'!K178&lt;&gt;"", 'ICS-217'!K178 &amp; " Hz", "88.5 Hz"), "")</f>
        <v/>
      </c>
      <c r="J175" s="2" t="str">
        <f>IF(B175&lt;&gt;"", IF('ICS-217'!H178&lt;&gt;"", 'ICS-217'!H178 &amp; " Hz", IF('ICS-217'!K178&lt;&gt;"", ('ICS-217'!K178 &amp; " Hz"), "88.5 Hz")), "")</f>
        <v/>
      </c>
      <c r="K175" s="2" t="str">
        <f t="shared" si="2"/>
        <v/>
      </c>
      <c r="L175" s="2" t="str">
        <f t="shared" si="3"/>
        <v/>
      </c>
      <c r="M175" s="2" t="str">
        <f t="shared" si="4"/>
        <v/>
      </c>
      <c r="O175" s="2" t="str">
        <f t="shared" si="5"/>
        <v/>
      </c>
    </row>
    <row r="176">
      <c r="A176" s="2" t="str">
        <f>IF(B176&lt;&gt;"", 'ICS-217'!A179, "")</f>
        <v/>
      </c>
      <c r="B176" s="113" t="str">
        <f>IF(AND('ICS-217'!F179&gt;'Radio Config'!$C$2, 'ICS-217'!F179&lt;'Radio Config'!$D$2, 'Radio Config'!$F$2="y"), 'ICS-217'!F179, IF(AND('ICS-217'!F179&gt;'Radio Config'!$C$3, 'ICS-217'!F179&lt;'Radio Config'!$D$3, 'Radio Config'!$F$3="y"), 'ICS-217'!F179, IF(AND('ICS-217'!F179&gt;'Radio Config'!$C$4, 'ICS-217'!F179&lt;'Radio Config'!$D$4, 'Radio Config'!$F$4="y"), 'ICS-217'!F179, IF(AND('ICS-217'!F179&gt;'Radio Config'!$C$5, 'ICS-217'!F179&lt;'Radio Config'!$D$5, 'Radio Config'!$F$5="y"), 'ICS-217'!F179, IF(AND('ICS-217'!F179&gt;'Radio Config'!$C$6, 'ICS-217'!F179&lt;'Radio Config'!$D$6, 'Radio Config'!$F$6="y"), 'ICS-217'!F179, IF(AND('ICS-217'!F179&gt;'Radio Config'!$C$7, 'ICS-217'!F179&lt;'Radio Config'!$D$7, 'Radio Config'!$F$7="y"), 'ICS-217'!F179, IF(AND('ICS-217'!F179&gt;'Radio Config'!$C$8, 'ICS-217'!F179&lt;'Radio Config'!$D$8, 'Radio Config'!$F$8="y"), 'ICS-217'!F179, "")))))))</f>
        <v/>
      </c>
      <c r="C176" s="114" t="str">
        <f>IF(B176&lt;&gt;"", 'ICS-217'!I179, "")</f>
        <v/>
      </c>
      <c r="D176" s="114" t="str">
        <f>IF('ICS-217'!L179&lt;&gt;"FM","", IF(AND('ICS-217'!F179&gt;'Radio Config'!$C$2, 'ICS-217'!F179&lt;'Radio Config'!$D$2, 'Radio Config'!$F$2="y"), ABS('ICS-217'!F179-'ICS-217'!I179), IF(AND('ICS-217'!F179&gt;'Radio Config'!$C$3, 'ICS-217'!F179&lt;'Radio Config'!$D$3, 'Radio Config'!$F$3="y"), ABS('ICS-217'!F179-'ICS-217'!I179), IF(AND('ICS-217'!F179&gt;'Radio Config'!$C$4, 'ICS-217'!F179&lt;'Radio Config'!$D$4, 'Radio Config'!$F$4="y"), ABS('ICS-217'!F179-'ICS-217'!I179), IF(AND('ICS-217'!F179&gt;'Radio Config'!$C$5, 'ICS-217'!F179&lt;'Radio Config'!$D$5, 'Radio Config'!$F$5="y"), ABS('ICS-217'!F179-'ICS-217'!I179), IF(AND('ICS-217'!F179&gt;'Radio Config'!$C$6, 'ICS-217'!F179&lt;'Radio Config'!$D$6, 'Radio Config'!$F$6="y"), ABS('ICS-217'!F179-'ICS-217'!I179), IF(AND('ICS-217'!F179&gt;'Radio Config'!$C$7, 'ICS-217'!F179&lt;'Radio Config'!$D$7, 'Radio Config'!$F$7="y"), ABS('ICS-217'!F179-'ICS-217'!I179), IF(AND('ICS-217'!F179&gt;'Radio Config'!$C$8, 'ICS-217'!F179&lt;'Radio Config'!$D$8, 'Radio Config'!$F$8="y"), ABS('ICS-217'!F179-'ICS-217'!I179), ""))))))))</f>
        <v/>
      </c>
      <c r="E176" s="2" t="str">
        <f t="shared" si="1"/>
        <v/>
      </c>
      <c r="F176" s="2" t="str">
        <f>IF(B176&lt;&gt;"", 'ICS-217'!L179, "")</f>
        <v/>
      </c>
      <c r="G176" s="2" t="str">
        <f>IF(B176&lt;&gt;"", 'ICS-217'!D179&amp;'ICS-217'!E179, "")</f>
        <v/>
      </c>
      <c r="H176" s="2" t="str">
        <f>IF(B176="", "", IF(AND('ICS-217'!H179="",'ICS-217'!K179&lt;&gt;""), "Tone", IF(AND('ICS-217'!H179&lt;&gt;"",'ICS-217'!K179&lt;&gt;""), "T Sql", "None" )))</f>
        <v/>
      </c>
      <c r="I176" s="2" t="str">
        <f>IF(B176&lt;&gt;"", IF('ICS-217'!K179&lt;&gt;"", 'ICS-217'!K179 &amp; " Hz", "88.5 Hz"), "")</f>
        <v/>
      </c>
      <c r="J176" s="2" t="str">
        <f>IF(B176&lt;&gt;"", IF('ICS-217'!H179&lt;&gt;"", 'ICS-217'!H179 &amp; " Hz", IF('ICS-217'!K179&lt;&gt;"", ('ICS-217'!K179 &amp; " Hz"), "88.5 Hz")), "")</f>
        <v/>
      </c>
      <c r="K176" s="2" t="str">
        <f t="shared" si="2"/>
        <v/>
      </c>
      <c r="L176" s="2" t="str">
        <f t="shared" si="3"/>
        <v/>
      </c>
      <c r="M176" s="2" t="str">
        <f t="shared" si="4"/>
        <v/>
      </c>
      <c r="O176" s="2" t="str">
        <f t="shared" si="5"/>
        <v/>
      </c>
    </row>
    <row r="177">
      <c r="A177" s="2" t="str">
        <f>IF(B177&lt;&gt;"", 'ICS-217'!A180, "")</f>
        <v/>
      </c>
      <c r="B177" s="113" t="str">
        <f>IF(AND('ICS-217'!F180&gt;'Radio Config'!$C$2, 'ICS-217'!F180&lt;'Radio Config'!$D$2, 'Radio Config'!$F$2="y"), 'ICS-217'!F180, IF(AND('ICS-217'!F180&gt;'Radio Config'!$C$3, 'ICS-217'!F180&lt;'Radio Config'!$D$3, 'Radio Config'!$F$3="y"), 'ICS-217'!F180, IF(AND('ICS-217'!F180&gt;'Radio Config'!$C$4, 'ICS-217'!F180&lt;'Radio Config'!$D$4, 'Radio Config'!$F$4="y"), 'ICS-217'!F180, IF(AND('ICS-217'!F180&gt;'Radio Config'!$C$5, 'ICS-217'!F180&lt;'Radio Config'!$D$5, 'Radio Config'!$F$5="y"), 'ICS-217'!F180, IF(AND('ICS-217'!F180&gt;'Radio Config'!$C$6, 'ICS-217'!F180&lt;'Radio Config'!$D$6, 'Radio Config'!$F$6="y"), 'ICS-217'!F180, IF(AND('ICS-217'!F180&gt;'Radio Config'!$C$7, 'ICS-217'!F180&lt;'Radio Config'!$D$7, 'Radio Config'!$F$7="y"), 'ICS-217'!F180, IF(AND('ICS-217'!F180&gt;'Radio Config'!$C$8, 'ICS-217'!F180&lt;'Radio Config'!$D$8, 'Radio Config'!$F$8="y"), 'ICS-217'!F180, "")))))))</f>
        <v/>
      </c>
      <c r="C177" s="114" t="str">
        <f>IF(B177&lt;&gt;"", 'ICS-217'!I180, "")</f>
        <v/>
      </c>
      <c r="D177" s="114" t="str">
        <f>IF('ICS-217'!L180&lt;&gt;"FM","", IF(AND('ICS-217'!F180&gt;'Radio Config'!$C$2, 'ICS-217'!F180&lt;'Radio Config'!$D$2, 'Radio Config'!$F$2="y"), ABS('ICS-217'!F180-'ICS-217'!I180), IF(AND('ICS-217'!F180&gt;'Radio Config'!$C$3, 'ICS-217'!F180&lt;'Radio Config'!$D$3, 'Radio Config'!$F$3="y"), ABS('ICS-217'!F180-'ICS-217'!I180), IF(AND('ICS-217'!F180&gt;'Radio Config'!$C$4, 'ICS-217'!F180&lt;'Radio Config'!$D$4, 'Radio Config'!$F$4="y"), ABS('ICS-217'!F180-'ICS-217'!I180), IF(AND('ICS-217'!F180&gt;'Radio Config'!$C$5, 'ICS-217'!F180&lt;'Radio Config'!$D$5, 'Radio Config'!$F$5="y"), ABS('ICS-217'!F180-'ICS-217'!I180), IF(AND('ICS-217'!F180&gt;'Radio Config'!$C$6, 'ICS-217'!F180&lt;'Radio Config'!$D$6, 'Radio Config'!$F$6="y"), ABS('ICS-217'!F180-'ICS-217'!I180), IF(AND('ICS-217'!F180&gt;'Radio Config'!$C$7, 'ICS-217'!F180&lt;'Radio Config'!$D$7, 'Radio Config'!$F$7="y"), ABS('ICS-217'!F180-'ICS-217'!I180), IF(AND('ICS-217'!F180&gt;'Radio Config'!$C$8, 'ICS-217'!F180&lt;'Radio Config'!$D$8, 'Radio Config'!$F$8="y"), ABS('ICS-217'!F180-'ICS-217'!I180), ""))))))))</f>
        <v/>
      </c>
      <c r="E177" s="2" t="str">
        <f t="shared" si="1"/>
        <v/>
      </c>
      <c r="F177" s="2" t="str">
        <f>IF(B177&lt;&gt;"", 'ICS-217'!L180, "")</f>
        <v/>
      </c>
      <c r="G177" s="2" t="str">
        <f>IF(B177&lt;&gt;"", 'ICS-217'!D180&amp;'ICS-217'!E180, "")</f>
        <v/>
      </c>
      <c r="H177" s="2" t="str">
        <f>IF(B177="", "", IF(AND('ICS-217'!H180="",'ICS-217'!K180&lt;&gt;""), "Tone", IF(AND('ICS-217'!H180&lt;&gt;"",'ICS-217'!K180&lt;&gt;""), "T Sql", "None" )))</f>
        <v/>
      </c>
      <c r="I177" s="2" t="str">
        <f>IF(B177&lt;&gt;"", IF('ICS-217'!K180&lt;&gt;"", 'ICS-217'!K180 &amp; " Hz", "88.5 Hz"), "")</f>
        <v/>
      </c>
      <c r="J177" s="2" t="str">
        <f>IF(B177&lt;&gt;"", IF('ICS-217'!H180&lt;&gt;"", 'ICS-217'!H180 &amp; " Hz", IF('ICS-217'!K180&lt;&gt;"", ('ICS-217'!K180 &amp; " Hz"), "88.5 Hz")), "")</f>
        <v/>
      </c>
      <c r="K177" s="2" t="str">
        <f t="shared" si="2"/>
        <v/>
      </c>
      <c r="L177" s="2" t="str">
        <f t="shared" si="3"/>
        <v/>
      </c>
      <c r="M177" s="2" t="str">
        <f t="shared" si="4"/>
        <v/>
      </c>
      <c r="O177" s="2" t="str">
        <f t="shared" si="5"/>
        <v/>
      </c>
    </row>
    <row r="178">
      <c r="A178" s="2" t="str">
        <f>IF(B178&lt;&gt;"", 'ICS-217'!A190, "")</f>
        <v/>
      </c>
      <c r="B178" s="113" t="str">
        <f>IF(AND('ICS-217'!F190&gt;'Radio Config'!$C$2, 'ICS-217'!F190&lt;'Radio Config'!$D$2, 'Radio Config'!$F$2="y"), 'ICS-217'!F190, IF(AND('ICS-217'!F190&gt;'Radio Config'!$C$3, 'ICS-217'!F190&lt;'Radio Config'!$D$3, 'Radio Config'!$F$3="y"), 'ICS-217'!F190, IF(AND('ICS-217'!F190&gt;'Radio Config'!$C$4, 'ICS-217'!F190&lt;'Radio Config'!$D$4, 'Radio Config'!$F$4="y"), 'ICS-217'!F190, IF(AND('ICS-217'!F190&gt;'Radio Config'!$C$5, 'ICS-217'!F190&lt;'Radio Config'!$D$5, 'Radio Config'!$F$5="y"), 'ICS-217'!F190, IF(AND('ICS-217'!F190&gt;'Radio Config'!$C$6, 'ICS-217'!F190&lt;'Radio Config'!$D$6, 'Radio Config'!$F$6="y"), 'ICS-217'!F190, IF(AND('ICS-217'!F190&gt;'Radio Config'!$C$7, 'ICS-217'!F190&lt;'Radio Config'!$D$7, 'Radio Config'!$F$7="y"), 'ICS-217'!F190, IF(AND('ICS-217'!F190&gt;'Radio Config'!$C$8, 'ICS-217'!F190&lt;'Radio Config'!$D$8, 'Radio Config'!$F$8="y"), 'ICS-217'!F190, "")))))))</f>
        <v/>
      </c>
      <c r="C178" s="114" t="str">
        <f>IF(B178&lt;&gt;"", 'ICS-217'!I190, "")</f>
        <v/>
      </c>
      <c r="D178" s="114" t="str">
        <f>IF('ICS-217'!L190&lt;&gt;"FM","", IF(AND('ICS-217'!F190&gt;'Radio Config'!$C$2, 'ICS-217'!F190&lt;'Radio Config'!$D$2, 'Radio Config'!$F$2="y"), ABS('ICS-217'!F190-'ICS-217'!I190), IF(AND('ICS-217'!F190&gt;'Radio Config'!$C$3, 'ICS-217'!F190&lt;'Radio Config'!$D$3, 'Radio Config'!$F$3="y"), ABS('ICS-217'!F190-'ICS-217'!I190), IF(AND('ICS-217'!F190&gt;'Radio Config'!$C$4, 'ICS-217'!F190&lt;'Radio Config'!$D$4, 'Radio Config'!$F$4="y"), ABS('ICS-217'!F190-'ICS-217'!I190), IF(AND('ICS-217'!F190&gt;'Radio Config'!$C$5, 'ICS-217'!F190&lt;'Radio Config'!$D$5, 'Radio Config'!$F$5="y"), ABS('ICS-217'!F190-'ICS-217'!I190), IF(AND('ICS-217'!F190&gt;'Radio Config'!$C$6, 'ICS-217'!F190&lt;'Radio Config'!$D$6, 'Radio Config'!$F$6="y"), ABS('ICS-217'!F190-'ICS-217'!I190), IF(AND('ICS-217'!F190&gt;'Radio Config'!$C$7, 'ICS-217'!F190&lt;'Radio Config'!$D$7, 'Radio Config'!$F$7="y"), ABS('ICS-217'!F190-'ICS-217'!I190), IF(AND('ICS-217'!F190&gt;'Radio Config'!$C$8, 'ICS-217'!F190&lt;'Radio Config'!$D$8, 'Radio Config'!$F$8="y"), ABS('ICS-217'!F190-'ICS-217'!I190), ""))))))))</f>
        <v/>
      </c>
      <c r="E178" s="2" t="str">
        <f t="shared" si="1"/>
        <v/>
      </c>
      <c r="F178" s="2" t="str">
        <f>IF(B178&lt;&gt;"", 'ICS-217'!L190, "")</f>
        <v/>
      </c>
      <c r="G178" s="2" t="str">
        <f>IF(B178&lt;&gt;"", 'ICS-217'!D190, "")</f>
        <v/>
      </c>
      <c r="H178" s="2" t="str">
        <f>IF(B178="", "", IF(AND('ICS-217'!H190="",'ICS-217'!K190&lt;&gt;""), "Tone", IF(AND('ICS-217'!H190&lt;&gt;"",'ICS-217'!K190&lt;&gt;""), "T Sql", "None" )))</f>
        <v/>
      </c>
      <c r="I178" s="2" t="str">
        <f>IF(B178&lt;&gt;"", IF('ICS-217'!K190&lt;&gt;"", 'ICS-217'!K190 &amp; " Hz", "88.5 Hz"), "")</f>
        <v/>
      </c>
      <c r="J178" s="2" t="str">
        <f>IF(B178&lt;&gt;"", IF('ICS-217'!H190&lt;&gt;"", 'ICS-217'!H190 &amp; " Hz", IF('ICS-217'!K190&lt;&gt;"", ('ICS-217'!K190 &amp; " Hz"), "88.5 Hz")), "")</f>
        <v/>
      </c>
      <c r="K178" s="2" t="str">
        <f t="shared" si="2"/>
        <v/>
      </c>
      <c r="L178" s="2" t="str">
        <f t="shared" si="3"/>
        <v/>
      </c>
      <c r="M178" s="2" t="str">
        <f t="shared" si="4"/>
        <v/>
      </c>
      <c r="O178" s="2" t="str">
        <f t="shared" si="5"/>
        <v/>
      </c>
    </row>
    <row r="179">
      <c r="A179" s="2" t="str">
        <f>IF(B179&lt;&gt;"", 'ICS-217'!A191, "")</f>
        <v/>
      </c>
      <c r="B179" s="113" t="str">
        <f>IF(AND('ICS-217'!F191&gt;'Radio Config'!$C$2, 'ICS-217'!F191&lt;'Radio Config'!$D$2, 'Radio Config'!$F$2="y"), 'ICS-217'!F191, IF(AND('ICS-217'!F191&gt;'Radio Config'!$C$3, 'ICS-217'!F191&lt;'Radio Config'!$D$3, 'Radio Config'!$F$3="y"), 'ICS-217'!F191, IF(AND('ICS-217'!F191&gt;'Radio Config'!$C$4, 'ICS-217'!F191&lt;'Radio Config'!$D$4, 'Radio Config'!$F$4="y"), 'ICS-217'!F191, IF(AND('ICS-217'!F191&gt;'Radio Config'!$C$5, 'ICS-217'!F191&lt;'Radio Config'!$D$5, 'Radio Config'!$F$5="y"), 'ICS-217'!F191, IF(AND('ICS-217'!F191&gt;'Radio Config'!$C$6, 'ICS-217'!F191&lt;'Radio Config'!$D$6, 'Radio Config'!$F$6="y"), 'ICS-217'!F191, IF(AND('ICS-217'!F191&gt;'Radio Config'!$C$7, 'ICS-217'!F191&lt;'Radio Config'!$D$7, 'Radio Config'!$F$7="y"), 'ICS-217'!F191, IF(AND('ICS-217'!F191&gt;'Radio Config'!$C$8, 'ICS-217'!F191&lt;'Radio Config'!$D$8, 'Radio Config'!$F$8="y"), 'ICS-217'!F191, "")))))))</f>
        <v/>
      </c>
      <c r="C179" s="114" t="str">
        <f>IF(B179&lt;&gt;"", 'ICS-217'!I191, "")</f>
        <v/>
      </c>
      <c r="D179" s="114" t="str">
        <f>IF('ICS-217'!L191&lt;&gt;"FM","", IF(AND('ICS-217'!F191&gt;'Radio Config'!$C$2, 'ICS-217'!F191&lt;'Radio Config'!$D$2, 'Radio Config'!$F$2="y"), ABS('ICS-217'!F191-'ICS-217'!I191), IF(AND('ICS-217'!F191&gt;'Radio Config'!$C$3, 'ICS-217'!F191&lt;'Radio Config'!$D$3, 'Radio Config'!$F$3="y"), ABS('ICS-217'!F191-'ICS-217'!I191), IF(AND('ICS-217'!F191&gt;'Radio Config'!$C$4, 'ICS-217'!F191&lt;'Radio Config'!$D$4, 'Radio Config'!$F$4="y"), ABS('ICS-217'!F191-'ICS-217'!I191), IF(AND('ICS-217'!F191&gt;'Radio Config'!$C$5, 'ICS-217'!F191&lt;'Radio Config'!$D$5, 'Radio Config'!$F$5="y"), ABS('ICS-217'!F191-'ICS-217'!I191), IF(AND('ICS-217'!F191&gt;'Radio Config'!$C$6, 'ICS-217'!F191&lt;'Radio Config'!$D$6, 'Radio Config'!$F$6="y"), ABS('ICS-217'!F191-'ICS-217'!I191), IF(AND('ICS-217'!F191&gt;'Radio Config'!$C$7, 'ICS-217'!F191&lt;'Radio Config'!$D$7, 'Radio Config'!$F$7="y"), ABS('ICS-217'!F191-'ICS-217'!I191), IF(AND('ICS-217'!F191&gt;'Radio Config'!$C$8, 'ICS-217'!F191&lt;'Radio Config'!$D$8, 'Radio Config'!$F$8="y"), ABS('ICS-217'!F191-'ICS-217'!I191), ""))))))))</f>
        <v/>
      </c>
      <c r="E179" s="2" t="str">
        <f t="shared" si="1"/>
        <v/>
      </c>
      <c r="F179" s="2" t="str">
        <f>IF(B179&lt;&gt;"", 'ICS-217'!L191, "")</f>
        <v/>
      </c>
      <c r="G179" s="2" t="str">
        <f>IF(B179&lt;&gt;"", 'ICS-217'!D191, "")</f>
        <v/>
      </c>
      <c r="H179" s="2" t="str">
        <f>IF(B179="", "", IF(AND('ICS-217'!H191="",'ICS-217'!K191&lt;&gt;""), "Tone", IF(AND('ICS-217'!H191&lt;&gt;"",'ICS-217'!K191&lt;&gt;""), "T Sql", "None" )))</f>
        <v/>
      </c>
      <c r="I179" s="2" t="str">
        <f>IF(B179&lt;&gt;"", IF('ICS-217'!K191&lt;&gt;"", 'ICS-217'!K191 &amp; " Hz", "88.5 Hz"), "")</f>
        <v/>
      </c>
      <c r="J179" s="2" t="str">
        <f>IF(B179&lt;&gt;"", IF('ICS-217'!H191&lt;&gt;"", 'ICS-217'!H191 &amp; " Hz", IF('ICS-217'!K191&lt;&gt;"", ('ICS-217'!K191 &amp; " Hz"), "88.5 Hz")), "")</f>
        <v/>
      </c>
      <c r="K179" s="2" t="str">
        <f t="shared" si="2"/>
        <v/>
      </c>
      <c r="L179" s="2" t="str">
        <f t="shared" si="3"/>
        <v/>
      </c>
      <c r="M179" s="2" t="str">
        <f t="shared" si="4"/>
        <v/>
      </c>
      <c r="O179" s="2" t="str">
        <f t="shared" si="5"/>
        <v/>
      </c>
    </row>
    <row r="180">
      <c r="A180" s="2" t="str">
        <f>IF(B180&lt;&gt;"", 'ICS-217'!A192, "")</f>
        <v/>
      </c>
      <c r="B180" s="113" t="str">
        <f>IF(AND('ICS-217'!F192&gt;'Radio Config'!$C$2, 'ICS-217'!F192&lt;'Radio Config'!$D$2, 'Radio Config'!$F$2="y"), 'ICS-217'!F192, IF(AND('ICS-217'!F192&gt;'Radio Config'!$C$3, 'ICS-217'!F192&lt;'Radio Config'!$D$3, 'Radio Config'!$F$3="y"), 'ICS-217'!F192, IF(AND('ICS-217'!F192&gt;'Radio Config'!$C$4, 'ICS-217'!F192&lt;'Radio Config'!$D$4, 'Radio Config'!$F$4="y"), 'ICS-217'!F192, IF(AND('ICS-217'!F192&gt;'Radio Config'!$C$5, 'ICS-217'!F192&lt;'Radio Config'!$D$5, 'Radio Config'!$F$5="y"), 'ICS-217'!F192, IF(AND('ICS-217'!F192&gt;'Radio Config'!$C$6, 'ICS-217'!F192&lt;'Radio Config'!$D$6, 'Radio Config'!$F$6="y"), 'ICS-217'!F192, IF(AND('ICS-217'!F192&gt;'Radio Config'!$C$7, 'ICS-217'!F192&lt;'Radio Config'!$D$7, 'Radio Config'!$F$7="y"), 'ICS-217'!F192, IF(AND('ICS-217'!F192&gt;'Radio Config'!$C$8, 'ICS-217'!F192&lt;'Radio Config'!$D$8, 'Radio Config'!$F$8="y"), 'ICS-217'!F192, "")))))))</f>
        <v/>
      </c>
      <c r="C180" s="114" t="str">
        <f>IF(B180&lt;&gt;"", 'ICS-217'!I192, "")</f>
        <v/>
      </c>
      <c r="D180" s="114" t="str">
        <f>IF('ICS-217'!L192&lt;&gt;"FM","", IF(AND('ICS-217'!F192&gt;'Radio Config'!$C$2, 'ICS-217'!F192&lt;'Radio Config'!$D$2, 'Radio Config'!$F$2="y"), ABS('ICS-217'!F192-'ICS-217'!I192), IF(AND('ICS-217'!F192&gt;'Radio Config'!$C$3, 'ICS-217'!F192&lt;'Radio Config'!$D$3, 'Radio Config'!$F$3="y"), ABS('ICS-217'!F192-'ICS-217'!I192), IF(AND('ICS-217'!F192&gt;'Radio Config'!$C$4, 'ICS-217'!F192&lt;'Radio Config'!$D$4, 'Radio Config'!$F$4="y"), ABS('ICS-217'!F192-'ICS-217'!I192), IF(AND('ICS-217'!F192&gt;'Radio Config'!$C$5, 'ICS-217'!F192&lt;'Radio Config'!$D$5, 'Radio Config'!$F$5="y"), ABS('ICS-217'!F192-'ICS-217'!I192), IF(AND('ICS-217'!F192&gt;'Radio Config'!$C$6, 'ICS-217'!F192&lt;'Radio Config'!$D$6, 'Radio Config'!$F$6="y"), ABS('ICS-217'!F192-'ICS-217'!I192), IF(AND('ICS-217'!F192&gt;'Radio Config'!$C$7, 'ICS-217'!F192&lt;'Radio Config'!$D$7, 'Radio Config'!$F$7="y"), ABS('ICS-217'!F192-'ICS-217'!I192), IF(AND('ICS-217'!F192&gt;'Radio Config'!$C$8, 'ICS-217'!F192&lt;'Radio Config'!$D$8, 'Radio Config'!$F$8="y"), ABS('ICS-217'!F192-'ICS-217'!I192), ""))))))))</f>
        <v/>
      </c>
      <c r="E180" s="2" t="str">
        <f t="shared" si="1"/>
        <v/>
      </c>
      <c r="F180" s="2" t="str">
        <f>IF(B180&lt;&gt;"", 'ICS-217'!L192, "")</f>
        <v/>
      </c>
      <c r="G180" s="2" t="str">
        <f>IF(B180&lt;&gt;"", 'ICS-217'!D192, "")</f>
        <v/>
      </c>
      <c r="H180" s="2" t="str">
        <f>IF(B180="", "", IF(AND('ICS-217'!H192="",'ICS-217'!K192&lt;&gt;""), "Tone", IF(AND('ICS-217'!H192&lt;&gt;"",'ICS-217'!K192&lt;&gt;""), "T Sql", "None" )))</f>
        <v/>
      </c>
      <c r="I180" s="2" t="str">
        <f>IF(B180&lt;&gt;"", IF('ICS-217'!K192&lt;&gt;"", 'ICS-217'!K192 &amp; " Hz", "88.5 Hz"), "")</f>
        <v/>
      </c>
      <c r="J180" s="2" t="str">
        <f>IF(B180&lt;&gt;"", IF('ICS-217'!H192&lt;&gt;"", 'ICS-217'!H192 &amp; " Hz", IF('ICS-217'!K192&lt;&gt;"", ('ICS-217'!K192 &amp; " Hz"), "88.5 Hz")), "")</f>
        <v/>
      </c>
      <c r="K180" s="2" t="str">
        <f t="shared" si="2"/>
        <v/>
      </c>
      <c r="L180" s="2" t="str">
        <f t="shared" si="3"/>
        <v/>
      </c>
      <c r="M180" s="2" t="str">
        <f t="shared" si="4"/>
        <v/>
      </c>
      <c r="O180" s="2" t="str">
        <f t="shared" si="5"/>
        <v/>
      </c>
    </row>
    <row r="181">
      <c r="A181" s="2" t="str">
        <f>IF(B181&lt;&gt;"", 'ICS-217'!A193, "")</f>
        <v/>
      </c>
      <c r="B181" s="113" t="str">
        <f>IF(AND('ICS-217'!F193&gt;'Radio Config'!$C$2, 'ICS-217'!F193&lt;'Radio Config'!$D$2, 'Radio Config'!$F$2="y"), 'ICS-217'!F193, IF(AND('ICS-217'!F193&gt;'Radio Config'!$C$3, 'ICS-217'!F193&lt;'Radio Config'!$D$3, 'Radio Config'!$F$3="y"), 'ICS-217'!F193, IF(AND('ICS-217'!F193&gt;'Radio Config'!$C$4, 'ICS-217'!F193&lt;'Radio Config'!$D$4, 'Radio Config'!$F$4="y"), 'ICS-217'!F193, IF(AND('ICS-217'!F193&gt;'Radio Config'!$C$5, 'ICS-217'!F193&lt;'Radio Config'!$D$5, 'Radio Config'!$F$5="y"), 'ICS-217'!F193, IF(AND('ICS-217'!F193&gt;'Radio Config'!$C$6, 'ICS-217'!F193&lt;'Radio Config'!$D$6, 'Radio Config'!$F$6="y"), 'ICS-217'!F193, IF(AND('ICS-217'!F193&gt;'Radio Config'!$C$7, 'ICS-217'!F193&lt;'Radio Config'!$D$7, 'Radio Config'!$F$7="y"), 'ICS-217'!F193, IF(AND('ICS-217'!F193&gt;'Radio Config'!$C$8, 'ICS-217'!F193&lt;'Radio Config'!$D$8, 'Radio Config'!$F$8="y"), 'ICS-217'!F193, "")))))))</f>
        <v/>
      </c>
      <c r="C181" s="114" t="str">
        <f>IF(B181&lt;&gt;"", 'ICS-217'!I193, "")</f>
        <v/>
      </c>
      <c r="D181" s="114" t="str">
        <f>IF('ICS-217'!L193&lt;&gt;"FM","", IF(AND('ICS-217'!F193&gt;'Radio Config'!$C$2, 'ICS-217'!F193&lt;'Radio Config'!$D$2, 'Radio Config'!$F$2="y"), ABS('ICS-217'!F193-'ICS-217'!I193), IF(AND('ICS-217'!F193&gt;'Radio Config'!$C$3, 'ICS-217'!F193&lt;'Radio Config'!$D$3, 'Radio Config'!$F$3="y"), ABS('ICS-217'!F193-'ICS-217'!I193), IF(AND('ICS-217'!F193&gt;'Radio Config'!$C$4, 'ICS-217'!F193&lt;'Radio Config'!$D$4, 'Radio Config'!$F$4="y"), ABS('ICS-217'!F193-'ICS-217'!I193), IF(AND('ICS-217'!F193&gt;'Radio Config'!$C$5, 'ICS-217'!F193&lt;'Radio Config'!$D$5, 'Radio Config'!$F$5="y"), ABS('ICS-217'!F193-'ICS-217'!I193), IF(AND('ICS-217'!F193&gt;'Radio Config'!$C$6, 'ICS-217'!F193&lt;'Radio Config'!$D$6, 'Radio Config'!$F$6="y"), ABS('ICS-217'!F193-'ICS-217'!I193), IF(AND('ICS-217'!F193&gt;'Radio Config'!$C$7, 'ICS-217'!F193&lt;'Radio Config'!$D$7, 'Radio Config'!$F$7="y"), ABS('ICS-217'!F193-'ICS-217'!I193), IF(AND('ICS-217'!F193&gt;'Radio Config'!$C$8, 'ICS-217'!F193&lt;'Radio Config'!$D$8, 'Radio Config'!$F$8="y"), ABS('ICS-217'!F193-'ICS-217'!I193), ""))))))))</f>
        <v/>
      </c>
      <c r="E181" s="2" t="str">
        <f t="shared" si="1"/>
        <v/>
      </c>
      <c r="F181" s="2" t="str">
        <f>IF(B181&lt;&gt;"", 'ICS-217'!L193, "")</f>
        <v/>
      </c>
      <c r="G181" s="2" t="str">
        <f>IF(B181&lt;&gt;"", 'ICS-217'!D193, "")</f>
        <v/>
      </c>
      <c r="H181" s="2" t="str">
        <f>IF(B181="", "", IF(AND('ICS-217'!H193="",'ICS-217'!K193&lt;&gt;""), "Tone", IF(AND('ICS-217'!H193&lt;&gt;"",'ICS-217'!K193&lt;&gt;""), "T Sql", "None" )))</f>
        <v/>
      </c>
      <c r="I181" s="2" t="str">
        <f>IF(B181&lt;&gt;"", IF('ICS-217'!K193&lt;&gt;"", 'ICS-217'!K193 &amp; " Hz", "88.5 Hz"), "")</f>
        <v/>
      </c>
      <c r="J181" s="2" t="str">
        <f>IF(B181&lt;&gt;"", IF('ICS-217'!H193&lt;&gt;"", 'ICS-217'!H193 &amp; " Hz", IF('ICS-217'!K193&lt;&gt;"", ('ICS-217'!K193 &amp; " Hz"), "88.5 Hz")), "")</f>
        <v/>
      </c>
      <c r="K181" s="2" t="str">
        <f t="shared" si="2"/>
        <v/>
      </c>
      <c r="L181" s="2" t="str">
        <f t="shared" si="3"/>
        <v/>
      </c>
      <c r="M181" s="2" t="str">
        <f t="shared" si="4"/>
        <v/>
      </c>
      <c r="O181" s="2" t="str">
        <f t="shared" si="5"/>
        <v/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57"/>
    <col customWidth="1" min="3" max="3" width="7.86"/>
  </cols>
  <sheetData>
    <row r="1">
      <c r="A1" t="str">
        <f>IF('ICS-217'!D3="", 'ICS-217'!B3, 'ICS-217'!D3)</f>
        <v>Ashland County</v>
      </c>
      <c r="B1" s="10" t="str">
        <f>'ICS-217'!F3</f>
        <v/>
      </c>
      <c r="C1" s="4" t="str">
        <f>'ICS-217'!K3</f>
        <v/>
      </c>
      <c r="D1" t="str">
        <f>'ICS-217'!M3</f>
        <v/>
      </c>
    </row>
    <row r="2">
      <c r="A2" t="str">
        <f>IF('ICS-217'!D4="", 'ICS-217'!B4, 'ICS-217'!D4)</f>
        <v>03A</v>
      </c>
      <c r="B2" s="34">
        <f>'ICS-217'!F4</f>
        <v>147.105</v>
      </c>
      <c r="C2" s="4">
        <f>'ICS-217'!K4</f>
        <v>71.9</v>
      </c>
      <c r="D2" t="str">
        <f>'ICS-217'!M4</f>
        <v>N8IHI</v>
      </c>
    </row>
    <row r="3">
      <c r="A3" t="str">
        <f>IF('ICS-217'!D5="", 'ICS-217'!B5, 'ICS-217'!D5)</f>
        <v>03B</v>
      </c>
      <c r="B3" s="34">
        <f>'ICS-217'!F5</f>
        <v>146.745</v>
      </c>
      <c r="C3" s="4">
        <f>'ICS-217'!K5</f>
        <v>71.9</v>
      </c>
      <c r="D3" t="str">
        <f>'ICS-217'!M5</f>
        <v>W3YXS</v>
      </c>
    </row>
    <row r="4">
      <c r="A4" t="str">
        <f>IF('ICS-217'!D6="", 'ICS-217'!B6, 'ICS-217'!D6)</f>
        <v>03C</v>
      </c>
      <c r="B4" s="34">
        <f>'ICS-217'!F6</f>
        <v>443.625</v>
      </c>
      <c r="C4" s="4">
        <f>'ICS-217'!K6</f>
        <v>162.2</v>
      </c>
      <c r="D4" t="str">
        <f>'ICS-217'!M6</f>
        <v>KA8VDW</v>
      </c>
    </row>
    <row r="5">
      <c r="A5" t="str">
        <f>IF('ICS-217'!D7="", 'ICS-217'!B7, 'ICS-217'!D7)</f>
        <v>03D</v>
      </c>
      <c r="B5" s="34">
        <f>'ICS-217'!F7</f>
        <v>224.58</v>
      </c>
      <c r="C5" s="4">
        <f>'ICS-217'!K7</f>
        <v>110.9</v>
      </c>
      <c r="D5" t="str">
        <f>'ICS-217'!M7</f>
        <v>KD8BIW</v>
      </c>
    </row>
    <row r="6">
      <c r="A6" t="str">
        <f>IF('ICS-217'!D9="", 'ICS-217'!B9, 'ICS-217'!D9)</f>
        <v>Ashtabula County</v>
      </c>
      <c r="B6" s="10" t="str">
        <f>'ICS-217'!F9</f>
        <v/>
      </c>
      <c r="C6" s="4" t="str">
        <f>'ICS-217'!K9</f>
        <v/>
      </c>
      <c r="D6" t="str">
        <f>'ICS-217'!M9</f>
        <v/>
      </c>
    </row>
    <row r="7">
      <c r="A7" t="str">
        <f>IF('ICS-217'!D10="", 'ICS-217'!B10, 'ICS-217'!D10)</f>
        <v>04A</v>
      </c>
      <c r="B7" s="10">
        <f>'ICS-217'!F10</f>
        <v>146.715</v>
      </c>
      <c r="C7" s="4">
        <f>'ICS-217'!K10</f>
        <v>141.3</v>
      </c>
      <c r="D7" t="str">
        <f>'ICS-217'!M10</f>
        <v>K8CY</v>
      </c>
    </row>
    <row r="8">
      <c r="A8" t="str">
        <f>IF('ICS-217'!D11="", 'ICS-217'!B11, 'ICS-217'!D11)</f>
        <v>04B</v>
      </c>
      <c r="B8" s="10">
        <f>'ICS-217'!F11</f>
        <v>147.39</v>
      </c>
      <c r="C8" s="4">
        <f>'ICS-217'!K11</f>
        <v>131.8</v>
      </c>
      <c r="D8" t="str">
        <f>'ICS-217'!M11</f>
        <v>W8BHZ</v>
      </c>
    </row>
    <row r="9">
      <c r="A9" t="str">
        <f>IF('ICS-217'!D12="", 'ICS-217'!B12, 'ICS-217'!D12)</f>
        <v>Cuyahoga County</v>
      </c>
      <c r="B9" s="10" t="str">
        <f>'ICS-217'!F12</f>
        <v/>
      </c>
      <c r="C9" s="4" t="str">
        <f>'ICS-217'!K12</f>
        <v/>
      </c>
      <c r="D9" t="str">
        <f>'ICS-217'!M12</f>
        <v/>
      </c>
    </row>
    <row r="10">
      <c r="A10" t="str">
        <f>IF('ICS-217'!D13="", 'ICS-217'!B13, 'ICS-217'!D13)</f>
        <v>18A</v>
      </c>
      <c r="B10" s="10">
        <f>'ICS-217'!F13</f>
        <v>145.41</v>
      </c>
      <c r="C10" s="4">
        <f>'ICS-217'!K13</f>
        <v>110.9</v>
      </c>
      <c r="D10" t="str">
        <f>'ICS-217'!M13</f>
        <v>KB8WLW</v>
      </c>
    </row>
    <row r="11">
      <c r="A11" t="str">
        <f>IF('ICS-217'!D14="", 'ICS-217'!B14, 'ICS-217'!D14)</f>
        <v>18B</v>
      </c>
      <c r="B11" s="10">
        <f>'ICS-217'!F14</f>
        <v>146.76</v>
      </c>
      <c r="C11" s="4">
        <f>'ICS-217'!K14</f>
        <v>110.9</v>
      </c>
      <c r="D11" t="str">
        <f>'ICS-217'!M14</f>
        <v>WR8ABC</v>
      </c>
    </row>
    <row r="12">
      <c r="A12" t="str">
        <f>IF('ICS-217'!D15="", 'ICS-217'!B15, 'ICS-217'!D15)</f>
        <v>18C</v>
      </c>
      <c r="B12" s="10">
        <f>'ICS-217'!F15</f>
        <v>146.82</v>
      </c>
      <c r="C12" s="4">
        <f>'ICS-217'!K15</f>
        <v>110.9</v>
      </c>
      <c r="D12" t="str">
        <f>'ICS-217'!M15</f>
        <v>K8ZFR</v>
      </c>
    </row>
    <row r="13">
      <c r="A13" t="str">
        <f>IF('ICS-217'!D16="", 'ICS-217'!B16, 'ICS-217'!D16)</f>
        <v>18D</v>
      </c>
      <c r="B13" s="10">
        <f>'ICS-217'!F16</f>
        <v>146.88</v>
      </c>
      <c r="C13" s="4">
        <f>'ICS-217'!K16</f>
        <v>110.9</v>
      </c>
      <c r="D13" t="str">
        <f>'ICS-217'!M16</f>
        <v>WR8ABC</v>
      </c>
    </row>
    <row r="14">
      <c r="A14" t="str">
        <f>IF('ICS-217'!D17="", 'ICS-217'!B17, 'ICS-217'!D17)</f>
        <v>18E</v>
      </c>
      <c r="B14" s="10">
        <f>'ICS-217'!F17</f>
        <v>442.125</v>
      </c>
      <c r="C14" s="4">
        <f>'ICS-217'!K17</f>
        <v>82.5</v>
      </c>
      <c r="D14" t="str">
        <f>'ICS-217'!M17</f>
        <v>KC8NZJ</v>
      </c>
    </row>
    <row r="15">
      <c r="A15" t="str">
        <f>IF('ICS-217'!D18="", 'ICS-217'!B18, 'ICS-217'!D18)</f>
        <v>18F</v>
      </c>
      <c r="B15" s="10">
        <f>'ICS-217'!F18</f>
        <v>444.05</v>
      </c>
      <c r="C15" s="4">
        <f>'ICS-217'!K18</f>
        <v>131.8</v>
      </c>
      <c r="D15" t="str">
        <f>'ICS-217'!M18</f>
        <v>W8DRZ</v>
      </c>
    </row>
    <row r="16">
      <c r="A16" t="str">
        <f>IF('ICS-217'!D19="", 'ICS-217'!B19, 'ICS-217'!D19)</f>
        <v>18G</v>
      </c>
      <c r="B16" s="10">
        <f>'ICS-217'!F19</f>
        <v>442.225</v>
      </c>
      <c r="C16" s="4">
        <f>'ICS-217'!K19</f>
        <v>131.8</v>
      </c>
      <c r="D16" t="str">
        <f>'ICS-217'!M19</f>
        <v>KB8WLW</v>
      </c>
    </row>
    <row r="17">
      <c r="A17" t="str">
        <f>IF('ICS-217'!D20="", 'ICS-217'!B20, 'ICS-217'!D20)</f>
        <v>18H</v>
      </c>
      <c r="B17" s="10">
        <f>'ICS-217'!F20</f>
        <v>444.7</v>
      </c>
      <c r="C17" s="4" t="str">
        <f>'ICS-217'!K20</f>
        <v/>
      </c>
      <c r="D17" t="str">
        <f>'ICS-217'!M20</f>
        <v>WR8ABC</v>
      </c>
    </row>
    <row r="18">
      <c r="A18" t="str">
        <f>IF('ICS-217'!D21="", 'ICS-217'!B21, 'ICS-217'!D21)</f>
        <v>18I</v>
      </c>
      <c r="B18" s="10">
        <f>'ICS-217'!F21</f>
        <v>146.79</v>
      </c>
      <c r="C18" s="4">
        <f>'ICS-217'!K21</f>
        <v>110.9</v>
      </c>
      <c r="D18" t="str">
        <f>'ICS-217'!M21</f>
        <v>N8CHM</v>
      </c>
    </row>
    <row r="19">
      <c r="A19" t="str">
        <f>IF('ICS-217'!D22="", 'ICS-217'!B22, 'ICS-217'!D22)</f>
        <v>18J</v>
      </c>
      <c r="B19" s="10">
        <f>'ICS-217'!F22</f>
        <v>443.825</v>
      </c>
      <c r="C19" s="4">
        <f>'ICS-217'!K22</f>
        <v>131.8</v>
      </c>
      <c r="D19" t="str">
        <f>'ICS-217'!M22</f>
        <v>K8ZFR</v>
      </c>
    </row>
    <row r="20">
      <c r="A20" t="str">
        <f>IF('ICS-217'!D23="", 'ICS-217'!B23, 'ICS-217'!D23)</f>
        <v>18K</v>
      </c>
      <c r="B20" s="10">
        <f>'ICS-217'!F23</f>
        <v>443.15</v>
      </c>
      <c r="C20" s="4">
        <f>'ICS-217'!K23</f>
        <v>131.8</v>
      </c>
      <c r="D20" t="str">
        <f>'ICS-217'!M23</f>
        <v>K8SCI</v>
      </c>
    </row>
    <row r="21">
      <c r="A21" t="str">
        <f>IF('ICS-217'!D24="", 'ICS-217'!B24, 'ICS-217'!D24)</f>
        <v>18L</v>
      </c>
      <c r="B21" s="10">
        <f>'ICS-217'!F24</f>
        <v>443.8</v>
      </c>
      <c r="C21" s="4">
        <f>'ICS-217'!K24</f>
        <v>131.8</v>
      </c>
      <c r="D21" t="str">
        <f>'ICS-217'!M24</f>
        <v>KD8LDE</v>
      </c>
    </row>
    <row r="22">
      <c r="A22" t="str">
        <f>IF('ICS-217'!D25="", 'ICS-217'!B25, 'ICS-217'!D25)</f>
        <v>18M</v>
      </c>
      <c r="B22" s="10">
        <f>'ICS-217'!F25</f>
        <v>444.75</v>
      </c>
      <c r="C22" s="4">
        <f>'ICS-217'!K25</f>
        <v>131.8</v>
      </c>
      <c r="D22" t="str">
        <f>'ICS-217'!M25</f>
        <v>K8ZFR</v>
      </c>
    </row>
    <row r="23">
      <c r="A23" t="str">
        <f>IF('ICS-217'!D26="", 'ICS-217'!B26, 'ICS-217'!D26)</f>
        <v>18N</v>
      </c>
      <c r="B23" s="10">
        <f>'ICS-217'!F26</f>
        <v>145.15</v>
      </c>
      <c r="C23" s="4">
        <f>'ICS-217'!K26</f>
        <v>110.9</v>
      </c>
      <c r="D23" t="str">
        <f>'ICS-217'!M26</f>
        <v>K8KRG</v>
      </c>
    </row>
    <row r="24">
      <c r="A24" t="str">
        <f>IF('ICS-217'!D27="", 'ICS-217'!B27, 'ICS-217'!D27)</f>
        <v>18O</v>
      </c>
      <c r="B24" s="10">
        <f>'ICS-217'!F27</f>
        <v>147.36</v>
      </c>
      <c r="C24" s="4">
        <f>'ICS-217'!K27</f>
        <v>107.2</v>
      </c>
      <c r="D24" t="str">
        <f>'ICS-217'!M27</f>
        <v>W8DXA</v>
      </c>
    </row>
    <row r="25">
      <c r="A25" t="str">
        <f>IF('ICS-217'!D28="", 'ICS-217'!B28, 'ICS-217'!D28)</f>
        <v>18P</v>
      </c>
      <c r="B25" s="10">
        <f>'ICS-217'!F28</f>
        <v>442.1625</v>
      </c>
      <c r="C25" s="4">
        <f>'ICS-217'!K28</f>
        <v>141.3</v>
      </c>
      <c r="D25" t="str">
        <f>'ICS-217'!M28</f>
        <v>K8MD</v>
      </c>
    </row>
    <row r="26">
      <c r="A26" t="str">
        <f>IF('ICS-217'!D29="", 'ICS-217'!B29, 'ICS-217'!D29)</f>
        <v>18Q</v>
      </c>
      <c r="B26" s="10">
        <f>'ICS-217'!F29</f>
        <v>224.9</v>
      </c>
      <c r="C26" s="4">
        <f>'ICS-217'!K29</f>
        <v>141.3</v>
      </c>
      <c r="D26" t="str">
        <f>'ICS-217'!M29</f>
        <v>WB8CQR</v>
      </c>
    </row>
    <row r="27">
      <c r="A27" t="str">
        <f>IF('ICS-217'!D30="", 'ICS-217'!B30, 'ICS-217'!D30)</f>
        <v>18R</v>
      </c>
      <c r="B27" s="10">
        <f>'ICS-217'!F30</f>
        <v>224.76</v>
      </c>
      <c r="C27" s="4" t="str">
        <f>'ICS-217'!K30</f>
        <v/>
      </c>
      <c r="D27" t="str">
        <f>'ICS-217'!M30</f>
        <v>K8SCI</v>
      </c>
    </row>
    <row r="28">
      <c r="A28" s="61" t="str">
        <f>IF('ICS-217'!D31="", 'ICS-217'!B31, 'ICS-217'!D31)</f>
        <v>18S</v>
      </c>
      <c r="B28" s="10">
        <f>'ICS-217'!F31</f>
        <v>224.38</v>
      </c>
      <c r="C28" s="4">
        <f>'ICS-217'!K31</f>
        <v>131.8</v>
      </c>
      <c r="D28" t="str">
        <f>'ICS-217'!M31</f>
        <v>KD8LDE</v>
      </c>
    </row>
    <row r="29">
      <c r="A29" t="str">
        <f>IF('ICS-217'!D32="", 'ICS-217'!B32, 'ICS-217'!D32)</f>
        <v>18T</v>
      </c>
      <c r="B29" s="10">
        <f>'ICS-217'!F32</f>
        <v>224.48</v>
      </c>
      <c r="C29" s="4">
        <f>'ICS-217'!K32</f>
        <v>162.2</v>
      </c>
      <c r="D29" t="str">
        <f>'ICS-217'!M32</f>
        <v>KB8WLW</v>
      </c>
    </row>
    <row r="30">
      <c r="A30" t="str">
        <f>IF('ICS-217'!D33="", 'ICS-217'!B33, 'ICS-217'!D33)</f>
        <v>18U</v>
      </c>
      <c r="B30" s="10">
        <f>'ICS-217'!F33</f>
        <v>442.0875</v>
      </c>
      <c r="C30" s="4" t="str">
        <f>'ICS-217'!K33</f>
        <v>CC1</v>
      </c>
      <c r="D30" t="str">
        <f>'ICS-217'!M33</f>
        <v>N8NOD</v>
      </c>
    </row>
    <row r="31">
      <c r="A31" t="str">
        <f>IF('ICS-217'!D36="", 'ICS-217'!B36, 'ICS-217'!D36)</f>
        <v>Delaware County</v>
      </c>
      <c r="B31" s="10" t="str">
        <f>'ICS-217'!F36</f>
        <v/>
      </c>
      <c r="C31" s="4" t="str">
        <f>'ICS-217'!K36</f>
        <v/>
      </c>
      <c r="D31" t="str">
        <f>'ICS-217'!M36</f>
        <v/>
      </c>
    </row>
    <row r="32">
      <c r="A32" t="str">
        <f>IF('ICS-217'!D37="", 'ICS-217'!B37, 'ICS-217'!D37)</f>
        <v>21A</v>
      </c>
      <c r="B32" s="10">
        <f>'ICS-217'!F37</f>
        <v>145.19</v>
      </c>
      <c r="C32" s="4" t="str">
        <f>'ICS-217'!K37</f>
        <v/>
      </c>
      <c r="D32" t="str">
        <f>'ICS-217'!M37</f>
        <v>W8SMK</v>
      </c>
    </row>
    <row r="33">
      <c r="A33" t="str">
        <f>IF('ICS-217'!D38="", 'ICS-217'!B38, 'ICS-217'!D38)</f>
        <v>21B</v>
      </c>
      <c r="B33" s="10">
        <f>'ICS-217'!F38</f>
        <v>145.17</v>
      </c>
      <c r="C33" s="4" t="str">
        <f>'ICS-217'!K38</f>
        <v/>
      </c>
      <c r="D33" t="str">
        <f>'ICS-217'!M38</f>
        <v>N8DCA</v>
      </c>
    </row>
    <row r="34">
      <c r="A34" t="str">
        <f>IF('ICS-217'!D39="", 'ICS-217'!B39, 'ICS-217'!D39)</f>
        <v>21C</v>
      </c>
      <c r="B34" s="10">
        <f>'ICS-217'!F39</f>
        <v>145.29</v>
      </c>
      <c r="C34" s="4">
        <f>'ICS-217'!K39</f>
        <v>123</v>
      </c>
      <c r="D34" t="str">
        <f>'ICS-217'!M39</f>
        <v>KA8IWB</v>
      </c>
    </row>
    <row r="35">
      <c r="A35" t="str">
        <f>IF('ICS-217'!D40="", 'ICS-217'!B40, 'ICS-217'!D40)</f>
        <v>21D</v>
      </c>
      <c r="B35" s="10">
        <f>'ICS-217'!F40</f>
        <v>443.55</v>
      </c>
      <c r="C35" s="4" t="str">
        <f>'ICS-217'!K40</f>
        <v/>
      </c>
      <c r="D35" t="str">
        <f>'ICS-217'!M40</f>
        <v>KE8O</v>
      </c>
    </row>
    <row r="36">
      <c r="A36" t="str">
        <f>IF('ICS-217'!D41="", 'ICS-217'!B41, 'ICS-217'!D41)</f>
        <v>Erie County</v>
      </c>
      <c r="B36" t="str">
        <f>'ICS-217'!F41</f>
        <v/>
      </c>
      <c r="C36" s="4" t="str">
        <f>'ICS-217'!K41</f>
        <v/>
      </c>
      <c r="D36" t="str">
        <f>'ICS-217'!M41</f>
        <v/>
      </c>
    </row>
    <row r="37">
      <c r="A37" t="str">
        <f>IF('ICS-217'!D42="", 'ICS-217'!B42, 'ICS-217'!D42)</f>
        <v>22A</v>
      </c>
      <c r="B37" s="10">
        <f>'ICS-217'!F42</f>
        <v>146.655</v>
      </c>
      <c r="C37" s="4">
        <f>'ICS-217'!K42</f>
        <v>110.9</v>
      </c>
      <c r="D37" t="str">
        <f>'ICS-217'!M42</f>
        <v>W8LBZ</v>
      </c>
    </row>
    <row r="38">
      <c r="A38" t="str">
        <f>IF('ICS-217'!D43="", 'ICS-217'!B43, 'ICS-217'!D43)</f>
        <v>22B</v>
      </c>
      <c r="B38" s="10">
        <f>'ICS-217'!F43</f>
        <v>146.805</v>
      </c>
      <c r="C38" s="4">
        <f>'ICS-217'!K43</f>
        <v>110.9</v>
      </c>
      <c r="D38" t="str">
        <f>'ICS-217'!M43</f>
        <v>WB8LLY</v>
      </c>
    </row>
    <row r="39">
      <c r="A39" t="str">
        <f>IF('ICS-217'!D45="", 'ICS-217'!B45, 'ICS-217'!D45)</f>
        <v>22D</v>
      </c>
      <c r="B39" s="10">
        <f>'ICS-217'!F45</f>
        <v>443.05</v>
      </c>
      <c r="C39" s="4">
        <f>'ICS-217'!K45</f>
        <v>131.8</v>
      </c>
      <c r="D39" t="str">
        <f>'ICS-217'!M45</f>
        <v>W8DRZ</v>
      </c>
    </row>
    <row r="40">
      <c r="A40" t="str">
        <f>IF('ICS-217'!D47="", 'ICS-217'!B47, 'ICS-217'!D47)</f>
        <v>Geauga County</v>
      </c>
      <c r="B40" s="10" t="str">
        <f>'ICS-217'!F47</f>
        <v/>
      </c>
      <c r="C40" s="4" t="str">
        <f>'ICS-217'!K47</f>
        <v/>
      </c>
      <c r="D40" t="str">
        <f>'ICS-217'!M47</f>
        <v/>
      </c>
    </row>
    <row r="41">
      <c r="A41" t="str">
        <f>IF('ICS-217'!D48="", 'ICS-217'!B48, 'ICS-217'!D48)</f>
        <v>28A</v>
      </c>
      <c r="B41" s="10">
        <f>'ICS-217'!F48</f>
        <v>146.94</v>
      </c>
      <c r="C41" s="4">
        <f>'ICS-217'!K48</f>
        <v>110.9</v>
      </c>
      <c r="D41" t="str">
        <f>'ICS-217'!M48</f>
        <v>W8DES</v>
      </c>
    </row>
    <row r="42">
      <c r="A42" t="str">
        <f>IF('ICS-217'!D49="", 'ICS-217'!B49, 'ICS-217'!D49)</f>
        <v>28B</v>
      </c>
      <c r="B42" s="10">
        <f>'ICS-217'!F49</f>
        <v>147.015</v>
      </c>
      <c r="C42" s="4">
        <f>'ICS-217'!K49</f>
        <v>110.9</v>
      </c>
      <c r="D42" t="str">
        <f>'ICS-217'!M49</f>
        <v>W8OKE</v>
      </c>
    </row>
    <row r="43">
      <c r="A43" t="str">
        <f>IF('ICS-217'!D50="", 'ICS-217'!B50, 'ICS-217'!D50)</f>
        <v>28C</v>
      </c>
      <c r="B43" s="10">
        <f>'ICS-217'!F50</f>
        <v>146.85</v>
      </c>
      <c r="C43" s="4">
        <f>'ICS-217'!K50</f>
        <v>110.9</v>
      </c>
      <c r="D43" t="str">
        <f>'ICS-217'!M50</f>
        <v>W8LYD</v>
      </c>
    </row>
    <row r="44">
      <c r="A44" t="str">
        <f>IF('ICS-217'!D51="", 'ICS-217'!B51, 'ICS-217'!D51)</f>
        <v>28D</v>
      </c>
      <c r="B44" s="10">
        <f>'ICS-217'!F51</f>
        <v>147.06</v>
      </c>
      <c r="C44" s="4">
        <f>'ICS-217'!K51</f>
        <v>110.9</v>
      </c>
      <c r="D44" t="str">
        <f>'ICS-217'!M51</f>
        <v>WR8ANN</v>
      </c>
    </row>
    <row r="45">
      <c r="A45" t="str">
        <f>IF('ICS-217'!D52="", 'ICS-217'!B52, 'ICS-217'!D52)</f>
        <v>28E</v>
      </c>
      <c r="B45" s="34">
        <f>'ICS-217'!F52</f>
        <v>52.68</v>
      </c>
      <c r="C45" s="4">
        <f>'ICS-217'!K52</f>
        <v>107.2</v>
      </c>
      <c r="D45" t="str">
        <f>'ICS-217'!M52</f>
        <v>WB8APD</v>
      </c>
    </row>
    <row r="46">
      <c r="A46" t="str">
        <f>IF('ICS-217'!D53="", 'ICS-217'!B53, 'ICS-217'!D53)</f>
        <v>28F</v>
      </c>
      <c r="B46">
        <f>'ICS-217'!F53</f>
        <v>444.8125</v>
      </c>
      <c r="C46" s="4">
        <f>'ICS-217'!K53</f>
        <v>131.8</v>
      </c>
      <c r="D46" t="str">
        <f>'ICS-217'!M53</f>
        <v>KF8YK</v>
      </c>
    </row>
    <row r="47">
      <c r="A47" t="str">
        <f>IF('ICS-217'!D54="", 'ICS-217'!B54, 'ICS-217'!D54)</f>
        <v>28G</v>
      </c>
      <c r="B47">
        <f>'ICS-217'!F54</f>
        <v>444.5625</v>
      </c>
      <c r="C47" s="4">
        <f>'ICS-217'!K54</f>
        <v>131.8</v>
      </c>
      <c r="D47" t="str">
        <f>'ICS-217'!M54</f>
        <v>KF8YK</v>
      </c>
    </row>
    <row r="48">
      <c r="A48" t="str">
        <f>IF('ICS-217'!D55="", 'ICS-217'!B55, 'ICS-217'!D55)</f>
        <v>28H</v>
      </c>
      <c r="B48" s="34">
        <f>'ICS-217'!F55</f>
        <v>444.625</v>
      </c>
      <c r="C48" s="4">
        <f>'ICS-217'!K55</f>
        <v>131.8</v>
      </c>
      <c r="D48" t="str">
        <f>'ICS-217'!M55</f>
        <v>WB8QGR</v>
      </c>
    </row>
    <row r="49">
      <c r="A49" t="str">
        <f>IF('ICS-217'!D56="", 'ICS-217'!B56, 'ICS-217'!D56)</f>
        <v>28I</v>
      </c>
      <c r="B49" s="34">
        <f>'ICS-217'!F56</f>
        <v>442.25</v>
      </c>
      <c r="C49" s="4">
        <f>'ICS-217'!K56</f>
        <v>131.8</v>
      </c>
      <c r="D49" t="str">
        <f>'ICS-217'!M56</f>
        <v>KC8IBR</v>
      </c>
    </row>
    <row r="50">
      <c r="A50" t="str">
        <f>IF('ICS-217'!D57="", 'ICS-217'!B57, 'ICS-217'!D57)</f>
        <v>28J</v>
      </c>
      <c r="B50" s="10">
        <f>'ICS-217'!F57</f>
        <v>224.96</v>
      </c>
      <c r="C50" s="4">
        <f>'ICS-217'!K57</f>
        <v>141.3</v>
      </c>
      <c r="D50" t="str">
        <f>'ICS-217'!M57</f>
        <v>KB8FKM</v>
      </c>
    </row>
    <row r="51">
      <c r="A51" t="str">
        <f>IF('ICS-217'!D65="", 'ICS-217'!B65, 'ICS-217'!D65)</f>
        <v>Huron County</v>
      </c>
      <c r="B51" t="str">
        <f>'ICS-217'!F65</f>
        <v/>
      </c>
      <c r="C51" s="4" t="str">
        <f>'ICS-217'!K65</f>
        <v/>
      </c>
      <c r="D51" t="str">
        <f>'ICS-217'!M65</f>
        <v/>
      </c>
    </row>
    <row r="52">
      <c r="A52" t="str">
        <f>IF('ICS-217'!D66="", 'ICS-217'!B66, 'ICS-217'!D66)</f>
        <v>39A</v>
      </c>
      <c r="B52" s="10">
        <f>'ICS-217'!F66</f>
        <v>146.865</v>
      </c>
      <c r="C52" s="4">
        <f>'ICS-217'!K66</f>
        <v>110.9</v>
      </c>
      <c r="D52" t="str">
        <f>'ICS-217'!M66</f>
        <v>AC8AP</v>
      </c>
    </row>
    <row r="53">
      <c r="A53" t="str">
        <f>IF('ICS-217'!D67="", 'ICS-217'!B67, 'ICS-217'!D67)</f>
        <v/>
      </c>
      <c r="B53" s="34" t="str">
        <f>'ICS-217'!F67</f>
        <v/>
      </c>
      <c r="C53" s="4" t="str">
        <f>'ICS-217'!K67</f>
        <v/>
      </c>
      <c r="D53" t="str">
        <f>'ICS-217'!M67</f>
        <v/>
      </c>
    </row>
    <row r="54">
      <c r="A54" t="str">
        <f>IF('ICS-217'!D68="", 'ICS-217'!B68, 'ICS-217'!D68)</f>
        <v>Lake County</v>
      </c>
      <c r="B54" s="10" t="str">
        <f>'ICS-217'!F68</f>
        <v/>
      </c>
      <c r="C54" s="4" t="str">
        <f>'ICS-217'!K68</f>
        <v/>
      </c>
      <c r="D54" t="str">
        <f>'ICS-217'!M68</f>
        <v/>
      </c>
    </row>
    <row r="55">
      <c r="A55" t="str">
        <f>IF('ICS-217'!D69="", 'ICS-217'!B69, 'ICS-217'!D69)</f>
        <v>43A</v>
      </c>
      <c r="B55" s="10">
        <f>'ICS-217'!F69</f>
        <v>147.21</v>
      </c>
      <c r="C55" s="4">
        <f>'ICS-217'!K69</f>
        <v>110.9</v>
      </c>
      <c r="D55" t="str">
        <f>'ICS-217'!M69</f>
        <v>N8BC</v>
      </c>
    </row>
    <row r="56">
      <c r="A56" t="str">
        <f>IF('ICS-217'!D70="", 'ICS-217'!B70, 'ICS-217'!D70)</f>
        <v>43B</v>
      </c>
      <c r="B56" s="10">
        <f>'ICS-217'!F70</f>
        <v>147.255</v>
      </c>
      <c r="C56" s="4">
        <f>'ICS-217'!K70</f>
        <v>110.9</v>
      </c>
      <c r="D56" t="str">
        <f>'ICS-217'!M70</f>
        <v>N8BC</v>
      </c>
    </row>
    <row r="57">
      <c r="A57" t="str">
        <f>IF('ICS-217'!D71="", 'ICS-217'!B71, 'ICS-217'!D71)</f>
        <v>43C</v>
      </c>
      <c r="B57" s="10">
        <f>'ICS-217'!F71</f>
        <v>147.165</v>
      </c>
      <c r="C57" s="4">
        <f>'ICS-217'!K71</f>
        <v>110.9</v>
      </c>
      <c r="D57" t="str">
        <f>'ICS-217'!M71</f>
        <v>N8BC</v>
      </c>
    </row>
    <row r="58">
      <c r="A58" t="str">
        <f>IF('ICS-217'!D72="", 'ICS-217'!B72, 'ICS-217'!D72)</f>
        <v>43D</v>
      </c>
      <c r="B58" s="10">
        <f>'ICS-217'!F72</f>
        <v>444.65</v>
      </c>
      <c r="C58" s="4">
        <f>'ICS-217'!K72</f>
        <v>131.8</v>
      </c>
      <c r="D58" t="str">
        <f>'ICS-217'!M72</f>
        <v>N8BC</v>
      </c>
    </row>
    <row r="59">
      <c r="A59" t="str">
        <f>IF('ICS-217'!D73="", 'ICS-217'!B73, 'ICS-217'!D73)</f>
        <v>43E</v>
      </c>
      <c r="B59" s="10">
        <f>'ICS-217'!F73</f>
        <v>224.5</v>
      </c>
      <c r="C59" s="4">
        <f>'ICS-217'!K73</f>
        <v>141.3</v>
      </c>
      <c r="D59" t="str">
        <f>'ICS-217'!M73</f>
        <v>N8BC</v>
      </c>
    </row>
    <row r="60">
      <c r="A60" t="str">
        <f>IF('ICS-217'!D74="", 'ICS-217'!B74, 'ICS-217'!D74)</f>
        <v>Lorain County</v>
      </c>
      <c r="B60" s="10" t="str">
        <f>'ICS-217'!F74</f>
        <v/>
      </c>
      <c r="C60" s="4" t="str">
        <f>'ICS-217'!K74</f>
        <v/>
      </c>
      <c r="D60" t="str">
        <f>'ICS-217'!M74</f>
        <v/>
      </c>
    </row>
    <row r="61">
      <c r="A61" t="str">
        <f>IF('ICS-217'!D75="", 'ICS-217'!B75, 'ICS-217'!D75)</f>
        <v>47A</v>
      </c>
      <c r="B61" s="10">
        <f>'ICS-217'!F75</f>
        <v>146.625</v>
      </c>
      <c r="C61" s="4">
        <f>'ICS-217'!K75</f>
        <v>110.9</v>
      </c>
      <c r="D61" t="str">
        <f>'ICS-217'!M75</f>
        <v>WD8OCS</v>
      </c>
    </row>
    <row r="62">
      <c r="A62" t="str">
        <f>IF('ICS-217'!D76="", 'ICS-217'!B76, 'ICS-217'!D76)</f>
        <v>47B</v>
      </c>
      <c r="B62" s="10">
        <f>'ICS-217'!F76</f>
        <v>146.7</v>
      </c>
      <c r="C62" s="4">
        <f>'ICS-217'!K76</f>
        <v>110.9</v>
      </c>
      <c r="D62" t="str">
        <f>'ICS-217'!M76</f>
        <v>K8KRG</v>
      </c>
    </row>
    <row r="63">
      <c r="A63" t="str">
        <f>IF('ICS-217'!D77="", 'ICS-217'!B77, 'ICS-217'!D77)</f>
        <v>47C</v>
      </c>
      <c r="B63" s="10">
        <f>'ICS-217'!F77</f>
        <v>147.15</v>
      </c>
      <c r="C63" s="4">
        <f>'ICS-217'!K77</f>
        <v>110.9</v>
      </c>
      <c r="D63" t="str">
        <f>'ICS-217'!M77</f>
        <v>KC8BED</v>
      </c>
    </row>
    <row r="64">
      <c r="A64" t="str">
        <f>IF('ICS-217'!D78="", 'ICS-217'!B78, 'ICS-217'!D78)</f>
        <v>47D</v>
      </c>
      <c r="B64" s="10">
        <f>'ICS-217'!F78</f>
        <v>444.125</v>
      </c>
      <c r="C64" s="4">
        <f>'ICS-217'!K78</f>
        <v>131.8</v>
      </c>
      <c r="D64" t="str">
        <f>'ICS-217'!M78</f>
        <v>WD8CHL</v>
      </c>
    </row>
    <row r="65">
      <c r="A65" t="str">
        <f>IF('ICS-217'!D79="", 'ICS-217'!B79, 'ICS-217'!D79)</f>
        <v>47E</v>
      </c>
      <c r="B65">
        <f>'ICS-217'!F79</f>
        <v>443.9875</v>
      </c>
      <c r="C65" s="4">
        <f>'ICS-217'!K79</f>
        <v>162.2</v>
      </c>
      <c r="D65" t="str">
        <f>'ICS-217'!M79</f>
        <v>KA8VDW</v>
      </c>
    </row>
    <row r="66">
      <c r="A66" t="str">
        <f>IF('ICS-217'!D81="", 'ICS-217'!B81, 'ICS-217'!D81)</f>
        <v>Lucas County</v>
      </c>
      <c r="B66" s="10" t="str">
        <f>'ICS-217'!F81</f>
        <v/>
      </c>
      <c r="C66" s="4" t="str">
        <f>'ICS-217'!K81</f>
        <v/>
      </c>
      <c r="D66" t="str">
        <f>'ICS-217'!M81</f>
        <v/>
      </c>
    </row>
    <row r="67">
      <c r="A67" t="str">
        <f>IF('ICS-217'!D83="", 'ICS-217'!B83, 'ICS-217'!D83)</f>
        <v>48B</v>
      </c>
      <c r="B67" s="10">
        <f>'ICS-217'!F83</f>
        <v>146.61</v>
      </c>
      <c r="C67" s="4">
        <f>'ICS-217'!K83</f>
        <v>103.5</v>
      </c>
      <c r="D67" t="str">
        <f>'ICS-217'!M83</f>
        <v>K8ALB</v>
      </c>
    </row>
    <row r="68">
      <c r="A68" t="str">
        <f>IF('ICS-217'!D84="", 'ICS-217'!B84, 'ICS-217'!D84)</f>
        <v>48C</v>
      </c>
      <c r="B68" s="10">
        <f>'ICS-217'!F84</f>
        <v>147.27</v>
      </c>
      <c r="C68" s="4">
        <f>'ICS-217'!K84</f>
        <v>103.5</v>
      </c>
      <c r="D68" t="str">
        <f>'ICS-217'!M84</f>
        <v>W8HHF</v>
      </c>
    </row>
    <row r="69">
      <c r="A69" t="str">
        <f>IF('ICS-217'!D85="", 'ICS-217'!B85, 'ICS-217'!D85)</f>
        <v>48D</v>
      </c>
      <c r="B69" s="10">
        <f>'ICS-217'!F85</f>
        <v>147.345</v>
      </c>
      <c r="C69" s="4">
        <f>'ICS-217'!K85</f>
        <v>103.5</v>
      </c>
      <c r="D69" t="str">
        <f>'ICS-217'!M85</f>
        <v>WJ8E</v>
      </c>
    </row>
    <row r="70">
      <c r="A70" t="str">
        <f t="shared" ref="A70:A71" si="2">IF(#REF!="", #REF!, #REF!)</f>
        <v>#REF!</v>
      </c>
      <c r="B70" t="str">
        <f t="shared" ref="B70:D70" si="1">#REF!</f>
        <v>#REF!</v>
      </c>
      <c r="C70" t="str">
        <f t="shared" si="1"/>
        <v>#REF!</v>
      </c>
      <c r="D70" t="str">
        <f t="shared" si="1"/>
        <v>#REF!</v>
      </c>
    </row>
    <row r="71">
      <c r="A71" t="str">
        <f t="shared" si="2"/>
        <v>#REF!</v>
      </c>
      <c r="B71" t="str">
        <f t="shared" ref="B71:D71" si="3">#REF!</f>
        <v>#REF!</v>
      </c>
      <c r="C71" t="str">
        <f t="shared" si="3"/>
        <v>#REF!</v>
      </c>
      <c r="D71" t="str">
        <f t="shared" si="3"/>
        <v>#REF!</v>
      </c>
    </row>
    <row r="72">
      <c r="A72" t="str">
        <f>IF('ICS-217'!D91="", 'ICS-217'!B91, 'ICS-217'!D91)</f>
        <v>Medina County</v>
      </c>
      <c r="B72" s="10" t="str">
        <f>'ICS-217'!F91</f>
        <v/>
      </c>
      <c r="C72" s="4" t="str">
        <f>'ICS-217'!K91</f>
        <v/>
      </c>
      <c r="D72" t="str">
        <f>'ICS-217'!M91</f>
        <v/>
      </c>
    </row>
    <row r="73">
      <c r="A73" t="str">
        <f>IF('ICS-217'!D92="", 'ICS-217'!B92, 'ICS-217'!D92)</f>
        <v>52A</v>
      </c>
      <c r="B73" s="10">
        <f>'ICS-217'!F92</f>
        <v>147.03</v>
      </c>
      <c r="C73" s="4">
        <f>'ICS-217'!K92</f>
        <v>141.3</v>
      </c>
      <c r="D73" t="str">
        <f>'ICS-217'!M92</f>
        <v>W8EOC</v>
      </c>
    </row>
    <row r="74">
      <c r="A74" t="str">
        <f>IF('ICS-217'!D93="", 'ICS-217'!B93, 'ICS-217'!D93)</f>
        <v>52B</v>
      </c>
      <c r="B74" s="10">
        <f>'ICS-217'!F93</f>
        <v>147.03</v>
      </c>
      <c r="C74" s="4">
        <f>'ICS-217'!K93</f>
        <v>88.5</v>
      </c>
      <c r="D74" t="str">
        <f>'ICS-217'!M93</f>
        <v>W8EOC</v>
      </c>
    </row>
    <row r="75">
      <c r="A75" t="str">
        <f>IF('ICS-217'!D94="", 'ICS-217'!B94, 'ICS-217'!D94)</f>
        <v>52C</v>
      </c>
      <c r="B75" s="10">
        <f>'ICS-217'!F94</f>
        <v>147.03</v>
      </c>
      <c r="C75" s="4">
        <f>'ICS-217'!K94</f>
        <v>131.8</v>
      </c>
      <c r="D75" t="str">
        <f>'ICS-217'!M94</f>
        <v>W8EOC</v>
      </c>
    </row>
    <row r="76">
      <c r="A76" t="str">
        <f>IF('ICS-217'!D95="", 'ICS-217'!B95, 'ICS-217'!D95)</f>
        <v>52D</v>
      </c>
      <c r="B76" s="10">
        <f>'ICS-217'!F95</f>
        <v>444.925</v>
      </c>
      <c r="C76" s="4">
        <f>'ICS-217'!K95</f>
        <v>131.8</v>
      </c>
      <c r="D76" t="str">
        <f>'ICS-217'!M95</f>
        <v>W8EOC</v>
      </c>
    </row>
    <row r="77">
      <c r="A77" t="str">
        <f>IF('ICS-217'!D96="", 'ICS-217'!B96, 'ICS-217'!D96)</f>
        <v>52E</v>
      </c>
      <c r="B77" s="10">
        <f>'ICS-217'!F96</f>
        <v>145.19</v>
      </c>
      <c r="C77" s="4">
        <f>'ICS-217'!K96</f>
        <v>110.9</v>
      </c>
      <c r="D77" t="str">
        <f>'ICS-217'!M96</f>
        <v>W8HAC</v>
      </c>
    </row>
    <row r="78">
      <c r="A78" t="str">
        <f>IF('ICS-217'!D97="", 'ICS-217'!B97, 'ICS-217'!D97)</f>
        <v>52F</v>
      </c>
      <c r="B78" s="10">
        <f>'ICS-217'!F97</f>
        <v>444.275</v>
      </c>
      <c r="C78" s="4">
        <f>'ICS-217'!K97</f>
        <v>131.8</v>
      </c>
      <c r="D78" t="str">
        <f>'ICS-217'!M97</f>
        <v>N8OND</v>
      </c>
    </row>
    <row r="79">
      <c r="A79" t="str">
        <f>IF('ICS-217'!D98="", 'ICS-217'!B98, 'ICS-217'!D98)</f>
        <v>52G</v>
      </c>
      <c r="B79" s="10">
        <f>'ICS-217'!F98</f>
        <v>147.285</v>
      </c>
      <c r="C79" s="4">
        <f>'ICS-217'!K98</f>
        <v>110.9</v>
      </c>
      <c r="D79" t="str">
        <f>'ICS-217'!M98</f>
        <v>W8EOC</v>
      </c>
    </row>
    <row r="80">
      <c r="A80" t="str">
        <f>IF('ICS-217'!D99="", 'ICS-217'!B99, 'ICS-217'!D99)</f>
        <v>52H</v>
      </c>
      <c r="B80" s="34">
        <f>'ICS-217'!F99</f>
        <v>443.025</v>
      </c>
      <c r="C80" s="4">
        <f>'ICS-217'!K99</f>
        <v>131.8</v>
      </c>
      <c r="D80" t="str">
        <f>'ICS-217'!M99</f>
        <v>N8OVW</v>
      </c>
    </row>
    <row r="81">
      <c r="A81" t="str">
        <f>IF('ICS-217'!D100="", 'ICS-217'!B100, 'ICS-217'!D100)</f>
        <v>52I</v>
      </c>
      <c r="B81" s="34">
        <f>'ICS-217'!F100</f>
        <v>145.29</v>
      </c>
      <c r="C81" s="4">
        <f>'ICS-217'!K100</f>
        <v>110.9</v>
      </c>
      <c r="D81" t="str">
        <f>'ICS-217'!M100</f>
        <v>K8SCI</v>
      </c>
    </row>
    <row r="82">
      <c r="A82" t="str">
        <f>IF('ICS-217'!D101="", 'ICS-217'!B101, 'ICS-217'!D101)</f>
        <v>52J</v>
      </c>
      <c r="B82">
        <f>'ICS-217'!F101</f>
        <v>444.6625</v>
      </c>
      <c r="C82" s="4" t="str">
        <f>'ICS-217'!K101</f>
        <v/>
      </c>
      <c r="D82" t="str">
        <f>'ICS-217'!M101</f>
        <v>K8TV</v>
      </c>
    </row>
    <row r="83">
      <c r="A83" t="str">
        <f>IF('ICS-217'!D102="", 'ICS-217'!B102, 'ICS-217'!D102)</f>
        <v>52K</v>
      </c>
      <c r="B83" s="34">
        <f>'ICS-217'!F102</f>
        <v>51.62</v>
      </c>
      <c r="C83" s="4" t="str">
        <f>'ICS-217'!K102</f>
        <v/>
      </c>
      <c r="D83" t="str">
        <f>'ICS-217'!M102</f>
        <v>N8QBB</v>
      </c>
    </row>
    <row r="84">
      <c r="A84" t="str">
        <f>IF('ICS-217'!D103="", 'ICS-217'!B103, 'ICS-217'!D103)</f>
        <v>52L</v>
      </c>
      <c r="B84" s="34">
        <f>'ICS-217'!F103</f>
        <v>53.19</v>
      </c>
      <c r="C84" s="4" t="str">
        <f>'ICS-217'!K103</f>
        <v/>
      </c>
      <c r="D84" t="str">
        <f>'ICS-217'!M103</f>
        <v>N8OVW</v>
      </c>
    </row>
    <row r="85">
      <c r="A85" t="str">
        <f>IF('ICS-217'!D105="", 'ICS-217'!B105, 'ICS-217'!D105)</f>
        <v>Ottawa County</v>
      </c>
      <c r="B85" t="str">
        <f>'ICS-217'!F105</f>
        <v/>
      </c>
      <c r="C85" s="4" t="str">
        <f>'ICS-217'!K105</f>
        <v/>
      </c>
      <c r="D85" t="str">
        <f>'ICS-217'!M105</f>
        <v/>
      </c>
    </row>
    <row r="86">
      <c r="A86" t="str">
        <f>IF('ICS-217'!D106="", 'ICS-217'!B106, 'ICS-217'!D106)</f>
        <v>62A</v>
      </c>
      <c r="B86" s="34">
        <f>'ICS-217'!F106</f>
        <v>443.85</v>
      </c>
      <c r="C86" s="4">
        <f>'ICS-217'!K106</f>
        <v>186.2</v>
      </c>
      <c r="D86" t="str">
        <f>'ICS-217'!M106</f>
        <v>WB8JLT</v>
      </c>
    </row>
    <row r="87">
      <c r="A87" t="str">
        <f>IF('ICS-217'!D107="", 'ICS-217'!B107, 'ICS-217'!D107)</f>
        <v>62B</v>
      </c>
      <c r="B87" s="34">
        <f>'ICS-217'!F107</f>
        <v>147.075</v>
      </c>
      <c r="C87" s="4">
        <f>'ICS-217'!K107</f>
        <v>100</v>
      </c>
      <c r="D87" t="str">
        <f>'ICS-217'!M107</f>
        <v>K8VXH</v>
      </c>
    </row>
    <row r="88">
      <c r="A88" t="str">
        <f>IF('ICS-217'!D108="", 'ICS-217'!B108, 'ICS-217'!D108)</f>
        <v>62C</v>
      </c>
      <c r="B88" s="34">
        <f>'ICS-217'!F108</f>
        <v>442.25</v>
      </c>
      <c r="C88" s="4">
        <f>'ICS-217'!K108</f>
        <v>100</v>
      </c>
      <c r="D88" t="str">
        <f>'ICS-217'!M108</f>
        <v>K8VXH</v>
      </c>
    </row>
    <row r="89">
      <c r="A89" t="str">
        <f>IF('ICS-217'!D109="", 'ICS-217'!B109, 'ICS-217'!D109)</f>
        <v>Portage County</v>
      </c>
      <c r="B89" s="10" t="str">
        <f>'ICS-217'!F109</f>
        <v/>
      </c>
      <c r="C89" s="4" t="str">
        <f>'ICS-217'!K109</f>
        <v/>
      </c>
      <c r="D89" t="str">
        <f>'ICS-217'!M109</f>
        <v/>
      </c>
    </row>
    <row r="90">
      <c r="A90" t="str">
        <f>IF('ICS-217'!D110="", 'ICS-217'!B110, 'ICS-217'!D110)</f>
        <v>67A</v>
      </c>
      <c r="B90" s="10">
        <f>'ICS-217'!F110</f>
        <v>146.895</v>
      </c>
      <c r="C90" s="4">
        <f>'ICS-217'!K110</f>
        <v>110.9</v>
      </c>
      <c r="D90" t="str">
        <f>'ICS-217'!M110</f>
        <v>K8BF</v>
      </c>
    </row>
    <row r="91">
      <c r="A91" t="str">
        <f>IF('ICS-217'!D114="", 'ICS-217'!B114, 'ICS-217'!D114)</f>
        <v>Sandusky County</v>
      </c>
      <c r="B91" t="str">
        <f>'ICS-217'!F114</f>
        <v/>
      </c>
      <c r="C91" s="4" t="str">
        <f>'ICS-217'!K114</f>
        <v/>
      </c>
      <c r="D91" t="str">
        <f>'ICS-217'!M114</f>
        <v/>
      </c>
    </row>
    <row r="92">
      <c r="A92" t="str">
        <f>IF('ICS-217'!D115="", 'ICS-217'!B115, 'ICS-217'!D115)</f>
        <v>72A</v>
      </c>
      <c r="B92" s="10">
        <f>'ICS-217'!F115</f>
        <v>145.49</v>
      </c>
      <c r="C92" s="4">
        <f>'ICS-217'!K115</f>
        <v>107.2</v>
      </c>
      <c r="D92" t="str">
        <f>'ICS-217'!M115</f>
        <v>N8SCA</v>
      </c>
    </row>
    <row r="93">
      <c r="A93" t="str">
        <f>IF('ICS-217'!D116="", 'ICS-217'!B116, 'ICS-217'!D116)</f>
        <v>72B</v>
      </c>
      <c r="B93" s="10">
        <f>'ICS-217'!F116</f>
        <v>443.45</v>
      </c>
      <c r="C93" s="4" t="str">
        <f>'ICS-217'!K116</f>
        <v/>
      </c>
      <c r="D93" t="str">
        <f>'ICS-217'!M116</f>
        <v>KC8EPF</v>
      </c>
    </row>
    <row r="94">
      <c r="A94" t="str">
        <f>IF('ICS-217'!D117="", 'ICS-217'!B117, 'ICS-217'!D117)</f>
        <v>72C</v>
      </c>
      <c r="B94" s="10">
        <f>'ICS-217'!F117</f>
        <v>145.25</v>
      </c>
      <c r="C94" s="4">
        <f>'ICS-217'!K117</f>
        <v>186.2</v>
      </c>
      <c r="D94" t="str">
        <f>'ICS-217'!M117</f>
        <v>KC8EPF</v>
      </c>
    </row>
    <row r="95">
      <c r="A95" t="str">
        <f>IF('ICS-217'!D120="", 'ICS-217'!B120, 'ICS-217'!D120)</f>
        <v>Summit County</v>
      </c>
      <c r="B95" s="10" t="str">
        <f>'ICS-217'!F120</f>
        <v/>
      </c>
      <c r="C95" s="4" t="str">
        <f>'ICS-217'!K120</f>
        <v/>
      </c>
      <c r="D95" t="str">
        <f>'ICS-217'!M120</f>
        <v/>
      </c>
    </row>
    <row r="96">
      <c r="A96" t="str">
        <f>IF('ICS-217'!D121="", 'ICS-217'!B121, 'ICS-217'!D121)</f>
        <v>77A</v>
      </c>
      <c r="B96" s="10">
        <f>'ICS-217'!F121</f>
        <v>444.55</v>
      </c>
      <c r="C96" s="4">
        <f>'ICS-217'!K121</f>
        <v>131.8</v>
      </c>
      <c r="D96" t="str">
        <f>'ICS-217'!M121</f>
        <v>W8ODJ</v>
      </c>
    </row>
    <row r="97">
      <c r="A97" t="str">
        <f>IF('ICS-217'!D122="", 'ICS-217'!B122, 'ICS-217'!D122)</f>
        <v>77B</v>
      </c>
      <c r="B97" s="10">
        <f>'ICS-217'!F122</f>
        <v>444.55</v>
      </c>
      <c r="C97" s="4">
        <f>'ICS-217'!K122</f>
        <v>225.7</v>
      </c>
      <c r="D97" t="str">
        <f>'ICS-217'!M122</f>
        <v>W8ODJ</v>
      </c>
    </row>
    <row r="98">
      <c r="A98" t="str">
        <f>IF('ICS-217'!D123="", 'ICS-217'!B123, 'ICS-217'!D123)</f>
        <v>77C</v>
      </c>
      <c r="B98" s="10">
        <f>'ICS-217'!F123</f>
        <v>444.55</v>
      </c>
      <c r="C98" s="4">
        <f>'ICS-217'!K123</f>
        <v>88.5</v>
      </c>
      <c r="D98" t="str">
        <f>'ICS-217'!M123</f>
        <v>W8ODJ</v>
      </c>
    </row>
    <row r="99">
      <c r="A99" t="str">
        <f>IF('ICS-217'!D124="", 'ICS-217'!B124, 'ICS-217'!D124)</f>
        <v>77D</v>
      </c>
      <c r="B99" s="10">
        <f>'ICS-217'!F124</f>
        <v>442.55</v>
      </c>
      <c r="C99" s="4">
        <f>'ICS-217'!K124</f>
        <v>131.8</v>
      </c>
      <c r="D99" t="str">
        <f>'ICS-217'!M124</f>
        <v>N8CPI</v>
      </c>
    </row>
    <row r="100">
      <c r="A100" t="str">
        <f>IF('ICS-217'!D125="", 'ICS-217'!B125, 'ICS-217'!D125)</f>
        <v>77E</v>
      </c>
      <c r="B100" s="10">
        <f>'ICS-217'!F125</f>
        <v>147.27</v>
      </c>
      <c r="C100" s="4">
        <f>'ICS-217'!K125</f>
        <v>110.9</v>
      </c>
      <c r="D100" t="str">
        <f>'ICS-217'!M125</f>
        <v>W8VPV</v>
      </c>
    </row>
    <row r="101">
      <c r="A101" t="str">
        <f>IF('ICS-217'!D126="", 'ICS-217'!B126, 'ICS-217'!D126)</f>
        <v>77F</v>
      </c>
      <c r="B101" s="10">
        <f>'ICS-217'!F126</f>
        <v>444.85</v>
      </c>
      <c r="C101" s="4">
        <f>'ICS-217'!K126</f>
        <v>110.9</v>
      </c>
      <c r="D101" t="str">
        <f>'ICS-217'!M126</f>
        <v>W8VPV</v>
      </c>
    </row>
    <row r="102">
      <c r="A102" t="str">
        <f>IF('ICS-217'!D127="", 'ICS-217'!B127, 'ICS-217'!D127)</f>
        <v>77G</v>
      </c>
      <c r="B102" s="10">
        <f>'ICS-217'!F127</f>
        <v>145.17</v>
      </c>
      <c r="C102" s="4">
        <f>'ICS-217'!K127</f>
        <v>123</v>
      </c>
      <c r="D102" t="str">
        <f>'ICS-217'!M127</f>
        <v>W8UPD</v>
      </c>
    </row>
    <row r="103">
      <c r="A103" t="str">
        <f>IF('ICS-217'!D128="", 'ICS-217'!B128, 'ICS-217'!D128)</f>
        <v>77H</v>
      </c>
      <c r="B103" s="10">
        <f>'ICS-217'!F128</f>
        <v>443.1125</v>
      </c>
      <c r="C103" s="4" t="str">
        <f>'ICS-217'!K128</f>
        <v>CC1</v>
      </c>
      <c r="D103" t="str">
        <f>'ICS-217'!M128</f>
        <v>W8UPD</v>
      </c>
    </row>
    <row r="104">
      <c r="A104" t="str">
        <f>IF('ICS-217'!D129="", 'ICS-217'!B129, 'ICS-217'!D129)</f>
        <v>77I</v>
      </c>
      <c r="B104" s="34">
        <f>'ICS-217'!F129</f>
        <v>53.17</v>
      </c>
      <c r="C104" s="4">
        <f>'ICS-217'!K129</f>
        <v>107.2</v>
      </c>
      <c r="D104" t="str">
        <f>'ICS-217'!M129</f>
        <v>N8XPK</v>
      </c>
    </row>
    <row r="105">
      <c r="A105" t="str">
        <f>IF('ICS-217'!D130="", 'ICS-217'!B130, 'ICS-217'!D130)</f>
        <v>77J</v>
      </c>
      <c r="B105" s="34">
        <f>'ICS-217'!F130</f>
        <v>53.17</v>
      </c>
      <c r="C105" s="4">
        <f>'ICS-217'!K130</f>
        <v>136.5</v>
      </c>
      <c r="D105" t="str">
        <f>'ICS-217'!M130</f>
        <v>N8XPK</v>
      </c>
    </row>
    <row r="106">
      <c r="A106" t="str">
        <f>IF('ICS-217'!D131="", 'ICS-217'!B131, 'ICS-217'!D131)</f>
        <v>Trumbull County</v>
      </c>
      <c r="B106" s="34" t="str">
        <f>'ICS-217'!F131</f>
        <v/>
      </c>
      <c r="C106" s="4" t="str">
        <f>'ICS-217'!K131</f>
        <v/>
      </c>
      <c r="D106" t="str">
        <f>'ICS-217'!M131</f>
        <v/>
      </c>
    </row>
    <row r="107">
      <c r="A107" t="str">
        <f>IF('ICS-217'!D132="", 'ICS-217'!B132, 'ICS-217'!D132)</f>
        <v>78A</v>
      </c>
      <c r="B107" s="34">
        <f>'ICS-217'!F132</f>
        <v>146.97</v>
      </c>
      <c r="C107" s="4">
        <f>'ICS-217'!K132</f>
        <v>100</v>
      </c>
      <c r="D107" t="str">
        <f>'ICS-217'!M132</f>
        <v>W8VTD</v>
      </c>
    </row>
    <row r="108">
      <c r="A108" t="str">
        <f>IF('ICS-217'!D133="", 'ICS-217'!B133, 'ICS-217'!D133)</f>
        <v>78B</v>
      </c>
      <c r="B108" s="34">
        <f>'ICS-217'!F133</f>
        <v>147.045</v>
      </c>
      <c r="C108" s="4">
        <f>'ICS-217'!K133</f>
        <v>110.9</v>
      </c>
      <c r="D108" t="str">
        <f>'ICS-217'!M133</f>
        <v>N8NVI</v>
      </c>
    </row>
    <row r="109">
      <c r="A109" t="str">
        <f>IF('ICS-217'!D134="", 'ICS-217'!B134, 'ICS-217'!D134)</f>
        <v>Wayne County</v>
      </c>
      <c r="B109" s="34" t="str">
        <f>'ICS-217'!F134</f>
        <v/>
      </c>
      <c r="C109" s="4" t="str">
        <f>'ICS-217'!K134</f>
        <v/>
      </c>
      <c r="D109" t="str">
        <f>'ICS-217'!M134</f>
        <v/>
      </c>
    </row>
    <row r="110">
      <c r="A110" t="str">
        <f>IF('ICS-217'!D135="", 'ICS-217'!B135, 'ICS-217'!D135)</f>
        <v>85A</v>
      </c>
      <c r="B110" s="10">
        <f>'ICS-217'!F135</f>
        <v>147.21</v>
      </c>
      <c r="C110" s="4">
        <f>'ICS-217'!K135</f>
        <v>88.5</v>
      </c>
      <c r="D110" t="str">
        <f>'ICS-217'!M135</f>
        <v>W8WOO</v>
      </c>
    </row>
    <row r="111">
      <c r="A111" t="str">
        <f>IF('ICS-217'!D136="", 'ICS-217'!B136, 'ICS-217'!D136)</f>
        <v>85B</v>
      </c>
      <c r="B111" s="10">
        <f>'ICS-217'!F136</f>
        <v>147.345</v>
      </c>
      <c r="C111" s="4">
        <f>'ICS-217'!K136</f>
        <v>110.9</v>
      </c>
      <c r="D111" t="str">
        <f>'ICS-217'!M136</f>
        <v>WB8VPG</v>
      </c>
    </row>
    <row r="112">
      <c r="A112" t="str">
        <f>IF('ICS-217'!D137="", 'ICS-217'!B137, 'ICS-217'!D137)</f>
        <v>85C</v>
      </c>
      <c r="B112" s="10">
        <f>'ICS-217'!F137</f>
        <v>443.175</v>
      </c>
      <c r="C112" s="4" t="str">
        <f>'ICS-217'!K137</f>
        <v/>
      </c>
      <c r="D112" t="str">
        <f>'ICS-217'!M137</f>
        <v>W8WOO</v>
      </c>
    </row>
    <row r="113">
      <c r="A113" t="str">
        <f>IF('ICS-217'!D139="", 'ICS-217'!B139, 'ICS-217'!D139)</f>
        <v>Wood County</v>
      </c>
      <c r="B113" s="34" t="str">
        <f>'ICS-217'!F139</f>
        <v/>
      </c>
      <c r="C113" s="4" t="str">
        <f>'ICS-217'!K139</f>
        <v/>
      </c>
      <c r="D113" t="str">
        <f>'ICS-217'!M139</f>
        <v/>
      </c>
    </row>
    <row r="114">
      <c r="A114" t="str">
        <f>IF('ICS-217'!D140="", 'ICS-217'!B140, 'ICS-217'!D140)</f>
        <v>87A</v>
      </c>
      <c r="B114" s="10">
        <f>'ICS-217'!F140</f>
        <v>146.79</v>
      </c>
      <c r="C114" s="4">
        <f>'ICS-217'!K140</f>
        <v>103.5</v>
      </c>
      <c r="D114" t="str">
        <f>'ICS-217'!M140</f>
        <v>KD8BTI</v>
      </c>
    </row>
    <row r="115">
      <c r="A115" t="str">
        <f>IF('ICS-217'!D141="", 'ICS-217'!B141, 'ICS-217'!D141)</f>
        <v>87B</v>
      </c>
      <c r="B115" s="10">
        <f>'ICS-217'!F141</f>
        <v>443.5125</v>
      </c>
      <c r="C115" s="4">
        <f>'ICS-217'!K141</f>
        <v>103.5</v>
      </c>
      <c r="D115" t="str">
        <f>'ICS-217'!M141</f>
        <v>KD8BTI</v>
      </c>
    </row>
    <row r="116">
      <c r="A116" t="str">
        <f>IF('ICS-217'!D142="", 'ICS-217'!B142, 'ICS-217'!D142)</f>
        <v>87C</v>
      </c>
      <c r="B116" s="10">
        <f>'ICS-217'!F142</f>
        <v>147.18</v>
      </c>
      <c r="C116" s="4">
        <f>'ICS-217'!K142</f>
        <v>67</v>
      </c>
      <c r="D116" t="str">
        <f>'ICS-217'!M142</f>
        <v>K8TIH</v>
      </c>
    </row>
    <row r="117">
      <c r="A117" t="str">
        <f>IF('ICS-217'!D143="", 'ICS-217'!B143, 'ICS-217'!D143)</f>
        <v>87D</v>
      </c>
      <c r="B117" s="10">
        <f>'ICS-217'!F143</f>
        <v>444.475</v>
      </c>
      <c r="C117" s="4">
        <f>'ICS-217'!K143</f>
        <v>67</v>
      </c>
      <c r="D117" t="str">
        <f>'ICS-217'!M143</f>
        <v>K8TIH</v>
      </c>
    </row>
    <row r="118">
      <c r="A118" t="str">
        <f>IF('ICS-217'!D146="", 'ICS-217'!B146, 'ICS-217'!D146)</f>
        <v>Simplex</v>
      </c>
      <c r="B118" s="34" t="str">
        <f>'ICS-217'!F146</f>
        <v/>
      </c>
      <c r="C118" s="4" t="str">
        <f>'ICS-217'!K146</f>
        <v/>
      </c>
      <c r="D118" t="str">
        <f>'ICS-217'!M146</f>
        <v/>
      </c>
    </row>
    <row r="119">
      <c r="A119" t="str">
        <f>IF('ICS-217'!D147="", 'ICS-217'!B147, 'ICS-217'!D147)</f>
        <v>VCALL</v>
      </c>
      <c r="B119" s="76">
        <f>'ICS-217'!F147</f>
        <v>146.52</v>
      </c>
      <c r="C119" s="4">
        <f>'ICS-217'!K147</f>
        <v>100</v>
      </c>
      <c r="D119" t="str">
        <f>'ICS-217'!M147</f>
        <v/>
      </c>
    </row>
    <row r="120">
      <c r="A120" t="str">
        <f>IF('ICS-217'!D148="", 'ICS-217'!B148, 'ICS-217'!D148)</f>
        <v>VTAC43</v>
      </c>
      <c r="B120" s="76">
        <f>'ICS-217'!F148</f>
        <v>146.43</v>
      </c>
      <c r="C120" s="4">
        <f>'ICS-217'!K148</f>
        <v>100</v>
      </c>
      <c r="D120" t="str">
        <f>'ICS-217'!M148</f>
        <v/>
      </c>
    </row>
    <row r="121">
      <c r="A121" t="str">
        <f>IF('ICS-217'!D149="", 'ICS-217'!B149, 'ICS-217'!D149)</f>
        <v>VTAC45</v>
      </c>
      <c r="B121" s="76">
        <f>'ICS-217'!F149</f>
        <v>147.45</v>
      </c>
      <c r="C121" s="4">
        <f>'ICS-217'!K149</f>
        <v>100</v>
      </c>
      <c r="D121" t="str">
        <f>'ICS-217'!M149</f>
        <v/>
      </c>
    </row>
    <row r="122">
      <c r="A122" t="str">
        <f>IF('ICS-217'!D150="", 'ICS-217'!B150, 'ICS-217'!D150)</f>
        <v>VTAC46</v>
      </c>
      <c r="B122" s="76">
        <f>'ICS-217'!F150</f>
        <v>146.46</v>
      </c>
      <c r="C122" s="4">
        <f>'ICS-217'!K150</f>
        <v>100</v>
      </c>
      <c r="D122" t="str">
        <f>'ICS-217'!M150</f>
        <v/>
      </c>
    </row>
    <row r="123">
      <c r="A123" t="str">
        <f>IF('ICS-217'!D151="", 'ICS-217'!B151, 'ICS-217'!D151)</f>
        <v>VTAC47</v>
      </c>
      <c r="B123" s="76">
        <f>'ICS-217'!F151</f>
        <v>146.475</v>
      </c>
      <c r="C123" s="4">
        <f>'ICS-217'!K151</f>
        <v>100</v>
      </c>
      <c r="D123" t="str">
        <f>'ICS-217'!M151</f>
        <v/>
      </c>
    </row>
    <row r="124">
      <c r="A124" t="str">
        <f>IF('ICS-217'!D152="", 'ICS-217'!B152, 'ICS-217'!D152)</f>
        <v>VTAC48</v>
      </c>
      <c r="B124" s="76">
        <f>'ICS-217'!F152</f>
        <v>147.48</v>
      </c>
      <c r="C124" s="4">
        <f>'ICS-217'!K152</f>
        <v>100</v>
      </c>
      <c r="D124" t="str">
        <f>'ICS-217'!M152</f>
        <v/>
      </c>
    </row>
    <row r="125">
      <c r="A125" t="str">
        <f>IF('ICS-217'!D153="", 'ICS-217'!B153, 'ICS-217'!D153)</f>
        <v>VTAC49</v>
      </c>
      <c r="B125" s="76">
        <f>'ICS-217'!F153</f>
        <v>146.49</v>
      </c>
      <c r="C125" s="4">
        <f>'ICS-217'!K153</f>
        <v>100</v>
      </c>
      <c r="D125" t="str">
        <f>'ICS-217'!M153</f>
        <v/>
      </c>
    </row>
    <row r="126">
      <c r="A126" t="str">
        <f>IF('ICS-217'!D154="", 'ICS-217'!B154, 'ICS-217'!D154)</f>
        <v>VTAC55</v>
      </c>
      <c r="B126" s="76">
        <f>'ICS-217'!F154</f>
        <v>146.55</v>
      </c>
      <c r="C126" s="4">
        <f>'ICS-217'!K154</f>
        <v>100</v>
      </c>
      <c r="D126" t="str">
        <f>'ICS-217'!M154</f>
        <v/>
      </c>
    </row>
    <row r="127">
      <c r="A127" t="str">
        <f>IF('ICS-217'!D155="", 'ICS-217'!B155, 'ICS-217'!D155)</f>
        <v>UCALL</v>
      </c>
      <c r="B127" s="76">
        <f>'ICS-217'!F155</f>
        <v>446</v>
      </c>
      <c r="C127" s="4">
        <f>'ICS-217'!K155</f>
        <v>100</v>
      </c>
      <c r="D127" t="str">
        <f>'ICS-217'!M155</f>
        <v/>
      </c>
    </row>
    <row r="128">
      <c r="A128" t="str">
        <f>IF('ICS-217'!D156="", 'ICS-217'!B156, 'ICS-217'!D156)</f>
        <v>UTAC1</v>
      </c>
      <c r="B128" s="76">
        <f>'ICS-217'!F156</f>
        <v>446.1</v>
      </c>
      <c r="C128" s="4">
        <f>'ICS-217'!K156</f>
        <v>100</v>
      </c>
      <c r="D128" t="str">
        <f>'ICS-217'!M156</f>
        <v/>
      </c>
    </row>
    <row r="129">
      <c r="A129" t="str">
        <f>IF('ICS-217'!D157="", 'ICS-217'!B157, 'ICS-217'!D157)</f>
        <v>UTAC2</v>
      </c>
      <c r="B129" s="76">
        <f>'ICS-217'!F157</f>
        <v>446.2</v>
      </c>
      <c r="C129" s="4" t="str">
        <f>'ICS-217'!K157</f>
        <v/>
      </c>
      <c r="D129" t="str">
        <f>'ICS-217'!M157</f>
        <v/>
      </c>
    </row>
    <row r="130">
      <c r="A130" t="str">
        <f>IF('ICS-217'!D158="", 'ICS-217'!B158, 'ICS-217'!D158)</f>
        <v>UTAC3</v>
      </c>
      <c r="B130" s="76">
        <f>'ICS-217'!F158</f>
        <v>446.3</v>
      </c>
      <c r="C130" s="4" t="str">
        <f>'ICS-217'!K158</f>
        <v/>
      </c>
      <c r="D130" t="str">
        <f>'ICS-217'!M158</f>
        <v/>
      </c>
    </row>
    <row r="131">
      <c r="A131" t="str">
        <f>IF('ICS-217'!D159="", 'ICS-217'!B159, 'ICS-217'!D159)</f>
        <v>UTAC4</v>
      </c>
      <c r="B131" s="76">
        <f>'ICS-217'!F159</f>
        <v>446.4</v>
      </c>
      <c r="C131" s="4">
        <f>'ICS-217'!K159</f>
        <v>100</v>
      </c>
      <c r="D131" t="str">
        <f>'ICS-217'!M159</f>
        <v/>
      </c>
    </row>
    <row r="132">
      <c r="A132" t="str">
        <f>IF('ICS-217'!D160="", 'ICS-217'!B160, 'ICS-217'!D160)</f>
        <v>UTAC5</v>
      </c>
      <c r="B132" s="76">
        <f>'ICS-217'!F160</f>
        <v>446.5</v>
      </c>
      <c r="C132" s="4" t="str">
        <f>'ICS-217'!K160</f>
        <v/>
      </c>
      <c r="D132" t="str">
        <f>'ICS-217'!M160</f>
        <v/>
      </c>
    </row>
    <row r="133">
      <c r="A133" t="str">
        <f>IF('ICS-217'!D161="", 'ICS-217'!B161, 'ICS-217'!D161)</f>
        <v>UTAC6</v>
      </c>
      <c r="B133" s="76">
        <f>'ICS-217'!F161</f>
        <v>446.6</v>
      </c>
      <c r="C133" s="4" t="str">
        <f>'ICS-217'!K161</f>
        <v/>
      </c>
      <c r="D133" t="str">
        <f>'ICS-217'!M161</f>
        <v/>
      </c>
    </row>
    <row r="134">
      <c r="A134" t="str">
        <f>IF('ICS-217'!D162="", 'ICS-217'!B162, 'ICS-217'!D162)</f>
        <v>UTAC7</v>
      </c>
      <c r="B134" s="76">
        <f>'ICS-217'!F162</f>
        <v>446.7</v>
      </c>
      <c r="C134" s="4">
        <f>'ICS-217'!K162</f>
        <v>100</v>
      </c>
      <c r="D134" t="str">
        <f>'ICS-217'!M162</f>
        <v/>
      </c>
    </row>
    <row r="135">
      <c r="A135" t="str">
        <f>IF('ICS-217'!D163="", 'ICS-217'!B163, 'ICS-217'!D163)</f>
        <v>UTAC8</v>
      </c>
      <c r="B135" s="76">
        <f>'ICS-217'!F163</f>
        <v>446.825</v>
      </c>
      <c r="C135" s="4" t="str">
        <f>'ICS-217'!K163</f>
        <v/>
      </c>
      <c r="D135" t="str">
        <f>'ICS-217'!M163</f>
        <v/>
      </c>
    </row>
    <row r="136">
      <c r="A136" t="str">
        <f>IF('ICS-217'!D164="", 'ICS-217'!B164, 'ICS-217'!D164)</f>
        <v>UTAC9</v>
      </c>
      <c r="B136" s="76">
        <f>'ICS-217'!F164</f>
        <v>446.9</v>
      </c>
      <c r="C136" s="4">
        <f>'ICS-217'!K164</f>
        <v>100</v>
      </c>
      <c r="D136" t="str">
        <f>'ICS-217'!M164</f>
        <v/>
      </c>
    </row>
    <row r="137">
      <c r="A137" t="str">
        <f>IF('ICS-217'!D165="", 'ICS-217'!B165, 'ICS-217'!D165)</f>
        <v>1TAC44</v>
      </c>
      <c r="B137" s="34">
        <f>'ICS-217'!F165</f>
        <v>223.44</v>
      </c>
      <c r="C137" s="4">
        <f>'ICS-217'!K165</f>
        <v>100</v>
      </c>
      <c r="D137" t="str">
        <f>'ICS-217'!M165</f>
        <v/>
      </c>
    </row>
    <row r="138">
      <c r="A138" t="str">
        <f>IF('ICS-217'!D166="", 'ICS-217'!B166, 'ICS-217'!D166)</f>
        <v>1TAC50</v>
      </c>
      <c r="B138" s="34">
        <f>'ICS-217'!F166</f>
        <v>223.5</v>
      </c>
      <c r="C138" s="4">
        <f>'ICS-217'!K166</f>
        <v>100</v>
      </c>
      <c r="D138" t="str">
        <f>'ICS-217'!M166</f>
        <v/>
      </c>
    </row>
    <row r="139">
      <c r="A139" t="str">
        <f>IF('ICS-217'!D167="", 'ICS-217'!B167, 'ICS-217'!D167)</f>
        <v>1TAC56</v>
      </c>
      <c r="B139" s="34">
        <f>'ICS-217'!F167</f>
        <v>223.56</v>
      </c>
      <c r="C139" s="4">
        <f>'ICS-217'!K167</f>
        <v>100</v>
      </c>
      <c r="D139" t="str">
        <f>'ICS-217'!M167</f>
        <v/>
      </c>
    </row>
    <row r="140">
      <c r="A140" t="str">
        <f>IF('ICS-217'!D168="", 'ICS-217'!B168, 'ICS-217'!D168)</f>
        <v>1TAC60</v>
      </c>
      <c r="B140" s="34">
        <f>'ICS-217'!F168</f>
        <v>223.6</v>
      </c>
      <c r="C140" s="4">
        <f>'ICS-217'!K168</f>
        <v>100</v>
      </c>
      <c r="D140" t="str">
        <f>'ICS-217'!M168</f>
        <v/>
      </c>
    </row>
    <row r="141">
      <c r="A141" t="str">
        <f>IF('ICS-217'!D169="", 'ICS-217'!B169, 'ICS-217'!D169)</f>
        <v>6TAC02</v>
      </c>
      <c r="B141" s="34">
        <f>'ICS-217'!F169</f>
        <v>52.02</v>
      </c>
      <c r="C141" s="4">
        <f>'ICS-217'!K169</f>
        <v>100</v>
      </c>
      <c r="D141" t="str">
        <f>'ICS-217'!M169</f>
        <v/>
      </c>
    </row>
    <row r="142">
      <c r="A142" t="str">
        <f>IF('ICS-217'!D170="", 'ICS-217'!B170, 'ICS-217'!D170)</f>
        <v>6TAC04</v>
      </c>
      <c r="B142" s="34">
        <f>'ICS-217'!F170</f>
        <v>52.04</v>
      </c>
      <c r="C142" s="4">
        <f>'ICS-217'!K170</f>
        <v>100</v>
      </c>
      <c r="D142" t="str">
        <f>'ICS-217'!M170</f>
        <v/>
      </c>
    </row>
    <row r="143">
      <c r="A143" t="str">
        <f>IF('ICS-217'!D171="", 'ICS-217'!B171, 'ICS-217'!D171)</f>
        <v>HF and OSERP</v>
      </c>
      <c r="B143" t="str">
        <f>'ICS-217'!F171</f>
        <v/>
      </c>
      <c r="C143" s="4" t="str">
        <f>'ICS-217'!K171</f>
        <v/>
      </c>
      <c r="D143" t="str">
        <f>'ICS-217'!M171</f>
        <v/>
      </c>
    </row>
    <row r="144">
      <c r="A144" t="str">
        <f>IF('ICS-217'!D172="", 'ICS-217'!B172, 'ICS-217'!D172)</f>
        <v>AD10</v>
      </c>
      <c r="B144" s="34">
        <f>'ICS-217'!F172</f>
        <v>7.235</v>
      </c>
      <c r="C144" s="4" t="str">
        <f>'ICS-217'!K172</f>
        <v/>
      </c>
      <c r="D144" t="str">
        <f>'ICS-217'!M172</f>
        <v/>
      </c>
    </row>
    <row r="145">
      <c r="A145" t="str">
        <f>IF('ICS-217'!D173="", 'ICS-217'!B173, 'ICS-217'!D173)</f>
        <v>AD10</v>
      </c>
      <c r="B145" s="34">
        <f>'ICS-217'!F173</f>
        <v>3.945</v>
      </c>
      <c r="C145" s="4" t="str">
        <f>'ICS-217'!K173</f>
        <v/>
      </c>
      <c r="D145" t="str">
        <f>'ICS-217'!M173</f>
        <v/>
      </c>
    </row>
    <row r="146">
      <c r="A146" t="str">
        <f>IF('ICS-217'!D174="", 'ICS-217'!B174, 'ICS-217'!D174)</f>
        <v>OEMA-A</v>
      </c>
      <c r="B146" s="34">
        <f>'ICS-217'!F174</f>
        <v>7.24</v>
      </c>
      <c r="C146" s="4" t="str">
        <f>'ICS-217'!K174</f>
        <v/>
      </c>
      <c r="D146" t="str">
        <f>'ICS-217'!M174</f>
        <v/>
      </c>
    </row>
    <row r="147">
      <c r="A147" t="str">
        <f>IF('ICS-217'!D175="", 'ICS-217'!B175, 'ICS-217'!D175)</f>
        <v>OEMA-B</v>
      </c>
      <c r="B147" s="34">
        <f>'ICS-217'!F175</f>
        <v>7.248</v>
      </c>
      <c r="C147" s="4" t="str">
        <f>'ICS-217'!K175</f>
        <v/>
      </c>
      <c r="D147" t="str">
        <f>'ICS-217'!M175</f>
        <v/>
      </c>
    </row>
    <row r="148">
      <c r="A148" t="str">
        <f>IF('ICS-217'!D176="", 'ICS-217'!B176, 'ICS-217'!D176)</f>
        <v>OEMA-C</v>
      </c>
      <c r="B148" s="34">
        <f>'ICS-217'!F176</f>
        <v>3.85</v>
      </c>
      <c r="C148" s="4" t="str">
        <f>'ICS-217'!K176</f>
        <v/>
      </c>
      <c r="D148" t="str">
        <f>'ICS-217'!M176</f>
        <v/>
      </c>
    </row>
    <row r="149">
      <c r="A149" t="str">
        <f>IF('ICS-217'!D177="", 'ICS-217'!B177, 'ICS-217'!D177)</f>
        <v>OEMA-D</v>
      </c>
      <c r="B149" s="34">
        <f>'ICS-217'!F177</f>
        <v>3.91</v>
      </c>
      <c r="C149" s="4" t="str">
        <f>'ICS-217'!K177</f>
        <v/>
      </c>
      <c r="D149" t="str">
        <f>'ICS-217'!M177</f>
        <v/>
      </c>
    </row>
    <row r="150">
      <c r="A150" t="str">
        <f>IF('ICS-217'!D178="", 'ICS-217'!B178, 'ICS-217'!D178)</f>
        <v>ODEN-A</v>
      </c>
      <c r="B150" s="34">
        <f>'ICS-217'!F178</f>
        <v>7.072</v>
      </c>
      <c r="C150" s="4" t="str">
        <f>'ICS-217'!K178</f>
        <v/>
      </c>
      <c r="D150" t="str">
        <f>'ICS-217'!M178</f>
        <v/>
      </c>
    </row>
    <row r="151">
      <c r="A151" t="str">
        <f>IF('ICS-217'!D179="", 'ICS-217'!B179, 'ICS-217'!D179)</f>
        <v>ODEN-B</v>
      </c>
      <c r="B151" s="34">
        <f>'ICS-217'!F179</f>
        <v>3.585</v>
      </c>
      <c r="C151" s="4" t="str">
        <f>'ICS-217'!K179</f>
        <v/>
      </c>
      <c r="D151" t="str">
        <f>'ICS-217'!M179</f>
        <v/>
      </c>
    </row>
    <row r="152">
      <c r="A152" t="str">
        <f>IF('ICS-217'!D180="", 'ICS-217'!B180, 'ICS-217'!D180)</f>
        <v>APRS</v>
      </c>
      <c r="B152" t="str">
        <f>'ICS-217'!F180</f>
        <v/>
      </c>
      <c r="C152" s="4" t="str">
        <f>'ICS-217'!K180</f>
        <v/>
      </c>
      <c r="D152" t="str">
        <f>'ICS-217'!M180</f>
        <v/>
      </c>
    </row>
    <row r="153">
      <c r="A153" t="str">
        <f>IF('ICS-217'!D181="", 'ICS-217'!B181, 'ICS-217'!D181)</f>
        <v>APRS</v>
      </c>
      <c r="B153" s="34">
        <f>'ICS-217'!F181</f>
        <v>144.39</v>
      </c>
      <c r="C153" s="4" t="str">
        <f>'ICS-217'!K181</f>
        <v/>
      </c>
      <c r="D153" t="str">
        <f>'ICS-217'!M181</f>
        <v/>
      </c>
    </row>
    <row r="154">
      <c r="A154" t="str">
        <f>IF('ICS-217'!D182="", 'ICS-217'!B182, 'ICS-217'!D182)</f>
        <v>APRSVA</v>
      </c>
      <c r="B154" s="34">
        <f>'ICS-217'!F182</f>
        <v>144.39</v>
      </c>
      <c r="C154" s="4">
        <f>'ICS-217'!K182</f>
        <v>100</v>
      </c>
      <c r="D154" t="str">
        <f>'ICS-217'!M182</f>
        <v/>
      </c>
    </row>
    <row r="155">
      <c r="A155" t="str">
        <f>IF('ICS-217'!D183="", 'ICS-217'!B183, 'ICS-217'!D183)</f>
        <v>APRSCu</v>
      </c>
      <c r="B155" s="34">
        <f>'ICS-217'!F183</f>
        <v>144.39</v>
      </c>
      <c r="C155" s="4">
        <f>'ICS-217'!K183</f>
        <v>110.9</v>
      </c>
      <c r="D155" t="str">
        <f>'ICS-217'!M183</f>
        <v/>
      </c>
    </row>
    <row r="156">
      <c r="A156" t="str">
        <f>IF('ICS-217'!D184="", 'ICS-217'!B184, 'ICS-217'!D184)</f>
        <v/>
      </c>
      <c r="B156" s="34" t="str">
        <f>'ICS-217'!F184</f>
        <v/>
      </c>
      <c r="C156" s="4" t="str">
        <f>'ICS-217'!K184</f>
        <v/>
      </c>
      <c r="D156" t="str">
        <f>'ICS-217'!M184</f>
        <v/>
      </c>
    </row>
    <row r="157">
      <c r="A157" t="str">
        <f>IF('ICS-217'!D185="", 'ICS-217'!B185, 'ICS-217'!D185)</f>
        <v/>
      </c>
      <c r="B157" t="str">
        <f>'ICS-217'!F185</f>
        <v/>
      </c>
      <c r="C157" t="str">
        <f>'ICS-217'!K185</f>
        <v/>
      </c>
      <c r="D157" t="str">
        <f>'ICS-217'!M185</f>
        <v/>
      </c>
    </row>
    <row r="158">
      <c r="A158" t="str">
        <f>IF('ICS-217'!D186="", 'ICS-217'!B186, 'ICS-217'!D186)</f>
        <v/>
      </c>
      <c r="B158" t="str">
        <f>'ICS-217'!F186</f>
        <v/>
      </c>
      <c r="C158" t="str">
        <f>'ICS-217'!K186</f>
        <v/>
      </c>
      <c r="D158" t="str">
        <f>'ICS-217'!M186</f>
        <v/>
      </c>
    </row>
    <row r="159">
      <c r="A159" t="str">
        <f>IF('ICS-217'!D187="", 'ICS-217'!B187, 'ICS-217'!D187)</f>
        <v/>
      </c>
      <c r="B159" t="str">
        <f>'ICS-217'!F187</f>
        <v/>
      </c>
      <c r="C159" t="str">
        <f>'ICS-217'!K187</f>
        <v/>
      </c>
      <c r="D159" t="str">
        <f>'ICS-217'!M187</f>
        <v/>
      </c>
    </row>
    <row r="160">
      <c r="A160" t="str">
        <f>IF('ICS-217'!D188="", 'ICS-217'!B188, 'ICS-217'!D188)</f>
        <v/>
      </c>
      <c r="B160" t="str">
        <f>'ICS-217'!F188</f>
        <v/>
      </c>
      <c r="C160" t="str">
        <f>'ICS-217'!K188</f>
        <v/>
      </c>
      <c r="D160" t="str">
        <f>'ICS-217'!M188</f>
        <v/>
      </c>
    </row>
    <row r="161">
      <c r="A161" t="str">
        <f>IF('ICS-217'!D189="", 'ICS-217'!B189, 'ICS-217'!D189)</f>
        <v/>
      </c>
      <c r="B161" t="str">
        <f>'ICS-217'!F189</f>
        <v/>
      </c>
      <c r="C161" t="str">
        <f>'ICS-217'!K189</f>
        <v/>
      </c>
      <c r="D161" t="str">
        <f>'ICS-217'!M189</f>
        <v/>
      </c>
    </row>
    <row r="162">
      <c r="A162" t="str">
        <f>IF('ICS-217'!D190="", 'ICS-217'!B190, 'ICS-217'!D190)</f>
        <v/>
      </c>
      <c r="B162" t="str">
        <f>'ICS-217'!F190</f>
        <v/>
      </c>
      <c r="C162" t="str">
        <f>'ICS-217'!K190</f>
        <v/>
      </c>
      <c r="D162" t="str">
        <f>'ICS-217'!M190</f>
        <v/>
      </c>
    </row>
    <row r="163">
      <c r="A163" t="str">
        <f>IF('ICS-217'!D191="", 'ICS-217'!B191, 'ICS-217'!D191)</f>
        <v/>
      </c>
      <c r="B163" t="str">
        <f>'ICS-217'!F191</f>
        <v/>
      </c>
      <c r="C163" t="str">
        <f>'ICS-217'!K191</f>
        <v/>
      </c>
      <c r="D163" t="str">
        <f>'ICS-217'!M191</f>
        <v/>
      </c>
    </row>
    <row r="164">
      <c r="A164" t="str">
        <f>IF('ICS-217'!D192="", 'ICS-217'!B192, 'ICS-217'!D192)</f>
        <v/>
      </c>
      <c r="B164" t="str">
        <f>'ICS-217'!F192</f>
        <v/>
      </c>
      <c r="C164" t="str">
        <f>'ICS-217'!K192</f>
        <v/>
      </c>
      <c r="D164" t="str">
        <f>'ICS-217'!M192</f>
        <v/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2.14"/>
    <col customWidth="1" min="3" max="3" width="9.43"/>
    <col customWidth="1" min="4" max="4" width="11.57"/>
    <col customWidth="1" min="5" max="5" width="5.0"/>
    <col customWidth="1" min="6" max="6" width="9.14"/>
    <col customWidth="1" min="8" max="8" width="5.57"/>
    <col customWidth="1" min="9" max="9" width="7.86"/>
    <col customWidth="1" min="10" max="10" width="7.57"/>
    <col customWidth="1" min="11" max="11" width="11.57"/>
    <col customWidth="1" min="12" max="12" width="46.57"/>
  </cols>
  <sheetData>
    <row r="1">
      <c r="A1" t="str">
        <f>'ICS-217'!B2</f>
        <v>Channel Configuration</v>
      </c>
      <c r="B1" t="str">
        <f>'ICS-217'!C2</f>
        <v>Channel Name</v>
      </c>
      <c r="C1" t="str">
        <f>'ICS-217'!D2</f>
        <v>3 char</v>
      </c>
      <c r="D1" t="str">
        <f>'ICS-217'!F2</f>
        <v>Rx Freq</v>
      </c>
      <c r="E1" t="str">
        <f>'ICS-217'!G2</f>
        <v>N/W</v>
      </c>
      <c r="F1" t="str">
        <f>'ICS-217'!H2</f>
        <v>Rx Tone</v>
      </c>
      <c r="G1" t="str">
        <f>'ICS-217'!I2</f>
        <v>Tx Freq</v>
      </c>
      <c r="H1" t="str">
        <f>'ICS-217'!J2</f>
        <v>N/W</v>
      </c>
      <c r="I1" s="4" t="str">
        <f>'ICS-217'!K2</f>
        <v>Tx Tone</v>
      </c>
      <c r="J1" t="str">
        <f>'ICS-217'!L2</f>
        <v>Mode</v>
      </c>
      <c r="K1" t="str">
        <f>'ICS-217'!M2</f>
        <v>Trustee</v>
      </c>
      <c r="L1" t="str">
        <f>'ICS-217'!N2</f>
        <v>Remarks</v>
      </c>
    </row>
    <row r="2">
      <c r="A2" t="str">
        <f>'ICS-217'!B13</f>
        <v>2m Repeater</v>
      </c>
      <c r="B2" t="str">
        <f>'ICS-217'!C13</f>
        <v>Cuyahoga AA</v>
      </c>
      <c r="C2" t="str">
        <f>'ICS-217'!D13</f>
        <v>18A</v>
      </c>
      <c r="D2" s="10">
        <f>'ICS-217'!F13</f>
        <v>145.41</v>
      </c>
      <c r="E2" t="str">
        <f>'ICS-217'!G13</f>
        <v>W</v>
      </c>
      <c r="F2" s="2"/>
      <c r="G2" s="10">
        <f>'ICS-217'!I13</f>
        <v>144.81</v>
      </c>
      <c r="H2" t="str">
        <f>'ICS-217'!J13</f>
        <v>W</v>
      </c>
      <c r="I2" s="4">
        <f>'ICS-217'!K13</f>
        <v>110.9</v>
      </c>
      <c r="J2" t="str">
        <f>'ICS-217'!L13</f>
        <v>FM</v>
      </c>
      <c r="K2" t="str">
        <f>'ICS-217'!M13</f>
        <v>KB8WLW</v>
      </c>
      <c r="L2" t="str">
        <f>'ICS-217'!N13</f>
        <v>Parma, (Linked: 18A-2, 18GA-7, 18TA-1)</v>
      </c>
      <c r="M2" t="str">
        <f>'ICS-217'!O13</f>
        <v/>
      </c>
      <c r="N2" t="str">
        <f>'ICS-217'!P13</f>
        <v/>
      </c>
    </row>
    <row r="3">
      <c r="A3" t="str">
        <f>'ICS-217'!B14</f>
        <v>2m Repeater</v>
      </c>
      <c r="B3" t="str">
        <f>'ICS-217'!C14</f>
        <v>Cuyahoga B</v>
      </c>
      <c r="C3" t="str">
        <f>'ICS-217'!D14</f>
        <v>18B</v>
      </c>
      <c r="D3" s="10">
        <f>'ICS-217'!F14</f>
        <v>146.76</v>
      </c>
      <c r="E3" t="str">
        <f>'ICS-217'!G14</f>
        <v>W</v>
      </c>
      <c r="F3" s="2"/>
      <c r="G3" s="10">
        <f>'ICS-217'!I14</f>
        <v>146.16</v>
      </c>
      <c r="H3" t="str">
        <f>'ICS-217'!J14</f>
        <v>W</v>
      </c>
      <c r="I3" s="4">
        <f>'ICS-217'!K14</f>
        <v>110.9</v>
      </c>
      <c r="J3" t="str">
        <f>'ICS-217'!L14</f>
        <v>FM</v>
      </c>
      <c r="K3" t="str">
        <f>'ICS-217'!M14</f>
        <v>WR8ABC</v>
      </c>
      <c r="L3" t="str">
        <f>'ICS-217'!N14</f>
        <v>Highland Hills, Skywarn, LEARA</v>
      </c>
    </row>
    <row r="4">
      <c r="A4" t="str">
        <f>'ICS-217'!B15</f>
        <v>2m Repeater</v>
      </c>
      <c r="B4" t="str">
        <f>'ICS-217'!C15</f>
        <v>Cuyahoga C</v>
      </c>
      <c r="C4" t="str">
        <f>'ICS-217'!D15</f>
        <v>18C</v>
      </c>
      <c r="D4" s="10">
        <f>'ICS-217'!F15</f>
        <v>146.82</v>
      </c>
      <c r="E4" t="str">
        <f>'ICS-217'!G15</f>
        <v>W</v>
      </c>
      <c r="F4" s="2"/>
      <c r="G4" s="10">
        <f>'ICS-217'!I15</f>
        <v>146.22</v>
      </c>
      <c r="H4" t="str">
        <f>'ICS-217'!J15</f>
        <v>W</v>
      </c>
      <c r="I4" s="4">
        <f>'ICS-217'!K15</f>
        <v>110.9</v>
      </c>
      <c r="J4" t="str">
        <f>'ICS-217'!L15</f>
        <v>FM</v>
      </c>
      <c r="K4" t="str">
        <f>'ICS-217'!M15</f>
        <v>K8ZFR</v>
      </c>
      <c r="L4" t="str">
        <f>'ICS-217'!N15</f>
        <v>Parma, CARS</v>
      </c>
    </row>
    <row r="5">
      <c r="A5" t="str">
        <f>'ICS-217'!B16</f>
        <v>2m Repeater</v>
      </c>
      <c r="B5" t="str">
        <f>'ICS-217'!C16</f>
        <v>Cuyahoga D</v>
      </c>
      <c r="C5" t="str">
        <f>'ICS-217'!D16</f>
        <v>18D</v>
      </c>
      <c r="D5" s="10">
        <f>'ICS-217'!F16</f>
        <v>146.88</v>
      </c>
      <c r="E5" t="str">
        <f>'ICS-217'!G16</f>
        <v>W</v>
      </c>
      <c r="F5" s="2"/>
      <c r="G5" s="10">
        <f>'ICS-217'!I16</f>
        <v>146.28</v>
      </c>
      <c r="H5" t="str">
        <f>'ICS-217'!J16</f>
        <v>W</v>
      </c>
      <c r="I5" s="4">
        <f>'ICS-217'!K16</f>
        <v>110.9</v>
      </c>
      <c r="J5" t="str">
        <f>'ICS-217'!L16</f>
        <v>FM</v>
      </c>
      <c r="K5" t="str">
        <f>'ICS-217'!M16</f>
        <v>WR8ABC</v>
      </c>
      <c r="L5" t="str">
        <f>'ICS-217'!N16</f>
        <v>Lakewood (LEARA)</v>
      </c>
    </row>
    <row r="6">
      <c r="A6" t="str">
        <f>'ICS-217'!B17</f>
        <v>70cm Repeater</v>
      </c>
      <c r="B6" t="str">
        <f>'ICS-217'!C17</f>
        <v>Cuyahoga EY</v>
      </c>
      <c r="C6" t="str">
        <f>'ICS-217'!D17</f>
        <v>18E</v>
      </c>
      <c r="D6" s="10">
        <f>'ICS-217'!F17</f>
        <v>442.125</v>
      </c>
      <c r="E6" t="str">
        <f>'ICS-217'!G17</f>
        <v>W</v>
      </c>
      <c r="F6" s="2"/>
      <c r="G6" s="10">
        <f>'ICS-217'!I17</f>
        <v>447.125</v>
      </c>
      <c r="H6" t="str">
        <f>'ICS-217'!J17</f>
        <v>W</v>
      </c>
      <c r="I6" s="4">
        <f>'ICS-217'!K17</f>
        <v>82.5</v>
      </c>
      <c r="J6" t="str">
        <f>'ICS-217'!L17</f>
        <v>FM</v>
      </c>
      <c r="K6" t="str">
        <f>'ICS-217'!M17</f>
        <v>KC8NZJ</v>
      </c>
      <c r="L6" t="str">
        <f>'ICS-217'!N17</f>
        <v>Downtown, Linked to 47-7AY</v>
      </c>
    </row>
    <row r="7">
      <c r="A7" t="str">
        <f>'ICS-217'!B18</f>
        <v>70cm Repeater</v>
      </c>
      <c r="B7" t="str">
        <f>'ICS-217'!C18</f>
        <v>Cuyahoga F</v>
      </c>
      <c r="C7" t="str">
        <f>'ICS-217'!D18</f>
        <v>18F</v>
      </c>
      <c r="D7" s="10">
        <f>'ICS-217'!F18</f>
        <v>444.05</v>
      </c>
      <c r="E7" t="str">
        <f>'ICS-217'!G18</f>
        <v>W</v>
      </c>
      <c r="F7" s="2"/>
      <c r="G7" s="10">
        <f>'ICS-217'!I18</f>
        <v>449.05</v>
      </c>
      <c r="H7" t="str">
        <f>'ICS-217'!J18</f>
        <v>W</v>
      </c>
      <c r="I7" s="4">
        <f>'ICS-217'!K18</f>
        <v>131.8</v>
      </c>
      <c r="J7" t="str">
        <f>'ICS-217'!L18</f>
        <v>FM</v>
      </c>
      <c r="K7" t="str">
        <f>'ICS-217'!M18</f>
        <v>W8DRZ</v>
      </c>
      <c r="L7" t="str">
        <f>'ICS-217'!N18</f>
        <v>Parma</v>
      </c>
    </row>
    <row r="8">
      <c r="A8" t="str">
        <f>'ICS-217'!B19</f>
        <v>70cm Repeater</v>
      </c>
      <c r="B8" t="str">
        <f>'ICS-217'!C19</f>
        <v>Cuyahoga GA</v>
      </c>
      <c r="C8" t="str">
        <f>'ICS-217'!D19</f>
        <v>18G</v>
      </c>
      <c r="D8" s="10">
        <f>'ICS-217'!F19</f>
        <v>442.225</v>
      </c>
      <c r="E8" t="str">
        <f>'ICS-217'!G19</f>
        <v>W</v>
      </c>
      <c r="F8" s="2"/>
      <c r="G8" s="10">
        <f>'ICS-217'!I19</f>
        <v>447.225</v>
      </c>
      <c r="H8" t="str">
        <f>'ICS-217'!J19</f>
        <v>W</v>
      </c>
      <c r="I8" s="4">
        <f>'ICS-217'!K19</f>
        <v>131.8</v>
      </c>
      <c r="J8" t="str">
        <f>'ICS-217'!L19</f>
        <v>FM</v>
      </c>
      <c r="K8" t="str">
        <f>'ICS-217'!M19</f>
        <v>KB8WLW</v>
      </c>
      <c r="L8" t="str">
        <f>'ICS-217'!N19</f>
        <v>Parma, (Linked: 18A-2, 18GA-7, 18TA-1)</v>
      </c>
    </row>
    <row r="9">
      <c r="A9" t="str">
        <f>'ICS-217'!B20</f>
        <v>70cm Repeater</v>
      </c>
      <c r="B9" t="str">
        <f>'ICS-217'!C20</f>
        <v>Cuyahoga H</v>
      </c>
      <c r="C9" t="str">
        <f>'ICS-217'!D20</f>
        <v>18H</v>
      </c>
      <c r="D9" s="10">
        <f>'ICS-217'!F20</f>
        <v>444.7</v>
      </c>
      <c r="E9" t="str">
        <f>'ICS-217'!G20</f>
        <v>W</v>
      </c>
      <c r="F9" s="2"/>
      <c r="G9" s="10">
        <f>'ICS-217'!I20</f>
        <v>449.7</v>
      </c>
      <c r="H9" t="str">
        <f>'ICS-217'!J20</f>
        <v>W</v>
      </c>
      <c r="I9" s="4" t="str">
        <f>'ICS-217'!K20</f>
        <v/>
      </c>
      <c r="J9" t="str">
        <f>'ICS-217'!L20</f>
        <v>YSF</v>
      </c>
      <c r="K9" t="str">
        <f>'ICS-217'!M20</f>
        <v>WR8ABC</v>
      </c>
      <c r="L9" t="str">
        <f>'ICS-217'!N20</f>
        <v>Lakewood (LEARA) </v>
      </c>
    </row>
    <row r="10">
      <c r="A10" t="str">
        <f>'ICS-217'!B21</f>
        <v>2m Repeater</v>
      </c>
      <c r="B10" t="str">
        <f>'ICS-217'!C21</f>
        <v>Cuyahoga I</v>
      </c>
      <c r="C10" t="str">
        <f>'ICS-217'!D21</f>
        <v>18I</v>
      </c>
      <c r="D10" s="10">
        <f>'ICS-217'!F21</f>
        <v>146.79</v>
      </c>
      <c r="E10" t="str">
        <f>'ICS-217'!G21</f>
        <v>W</v>
      </c>
      <c r="F10" s="2"/>
      <c r="G10" s="10">
        <f>'ICS-217'!I21</f>
        <v>146.19</v>
      </c>
      <c r="H10" t="str">
        <f>'ICS-217'!J21</f>
        <v>W</v>
      </c>
      <c r="I10" s="4">
        <f>'ICS-217'!K21</f>
        <v>110.9</v>
      </c>
      <c r="J10" t="str">
        <f>'ICS-217'!L21</f>
        <v>FM</v>
      </c>
      <c r="K10" t="str">
        <f>'ICS-217'!M21</f>
        <v>N8CHM</v>
      </c>
      <c r="L10" t="str">
        <f>'ICS-217'!N21</f>
        <v/>
      </c>
    </row>
    <row r="11">
      <c r="A11" t="str">
        <f>'ICS-217'!B22</f>
        <v>70cm Repeater</v>
      </c>
      <c r="B11" t="str">
        <f>'ICS-217'!C22</f>
        <v>Cuyahoga J</v>
      </c>
      <c r="C11" t="str">
        <f>'ICS-217'!D22</f>
        <v>18J</v>
      </c>
      <c r="D11" s="10">
        <f>'ICS-217'!F22</f>
        <v>443.825</v>
      </c>
      <c r="E11" t="str">
        <f>'ICS-217'!G22</f>
        <v>W</v>
      </c>
      <c r="F11" s="2"/>
      <c r="G11" s="10">
        <f>'ICS-217'!I22</f>
        <v>448.825</v>
      </c>
      <c r="H11" t="str">
        <f>'ICS-217'!J22</f>
        <v>W</v>
      </c>
      <c r="I11" s="4">
        <f>'ICS-217'!K22</f>
        <v>131.8</v>
      </c>
      <c r="J11" t="str">
        <f>'ICS-217'!L22</f>
        <v>FM</v>
      </c>
      <c r="K11" t="str">
        <f>'ICS-217'!M22</f>
        <v>K8ZFR</v>
      </c>
      <c r="L11" t="str">
        <f>'ICS-217'!N22</f>
        <v>Parma, (CARS)</v>
      </c>
    </row>
    <row r="12">
      <c r="A12" t="str">
        <f>'ICS-217'!B23</f>
        <v>70cm Repeater</v>
      </c>
      <c r="B12" t="str">
        <f>'ICS-217'!C23</f>
        <v>Cuyahoga K</v>
      </c>
      <c r="C12" t="str">
        <f>'ICS-217'!D23</f>
        <v>18K</v>
      </c>
      <c r="D12" s="10">
        <f>'ICS-217'!F23</f>
        <v>443.15</v>
      </c>
      <c r="E12" t="str">
        <f>'ICS-217'!G23</f>
        <v>W</v>
      </c>
      <c r="F12" s="2"/>
      <c r="G12" s="10">
        <f>'ICS-217'!I23</f>
        <v>448.15</v>
      </c>
      <c r="H12" t="str">
        <f>'ICS-217'!J23</f>
        <v>W</v>
      </c>
      <c r="I12" s="4">
        <f>'ICS-217'!K23</f>
        <v>131.8</v>
      </c>
      <c r="J12" t="str">
        <f>'ICS-217'!L23</f>
        <v>FM</v>
      </c>
      <c r="K12" t="str">
        <f>'ICS-217'!M23</f>
        <v>K8SCI</v>
      </c>
      <c r="L12" t="str">
        <f>'ICS-217'!N23</f>
        <v>North Royalton (NCARC)</v>
      </c>
    </row>
    <row r="13">
      <c r="A13" t="str">
        <f>'ICS-217'!B24</f>
        <v>70cm Repeater</v>
      </c>
      <c r="B13" t="str">
        <f>'ICS-217'!C24</f>
        <v>Cuyahoga L</v>
      </c>
      <c r="C13" t="str">
        <f>'ICS-217'!D24</f>
        <v>18L</v>
      </c>
      <c r="D13" s="10">
        <f>'ICS-217'!F24</f>
        <v>443.8</v>
      </c>
      <c r="E13" t="str">
        <f>'ICS-217'!G24</f>
        <v>W</v>
      </c>
      <c r="F13" s="2"/>
      <c r="G13" s="10">
        <f>'ICS-217'!I24</f>
        <v>448.8</v>
      </c>
      <c r="H13" t="str">
        <f>'ICS-217'!J24</f>
        <v>W</v>
      </c>
      <c r="I13" s="4">
        <f>'ICS-217'!K24</f>
        <v>131.8</v>
      </c>
      <c r="J13" t="str">
        <f>'ICS-217'!L24</f>
        <v>FM</v>
      </c>
      <c r="K13" t="str">
        <f>'ICS-217'!M24</f>
        <v>KD8LDE</v>
      </c>
      <c r="L13" t="str">
        <f>'ICS-217'!N24</f>
        <v>Shaker Heights</v>
      </c>
    </row>
    <row r="14">
      <c r="A14" t="str">
        <f>'ICS-217'!B25</f>
        <v>70cm Repeater</v>
      </c>
      <c r="B14" t="str">
        <f>'ICS-217'!C25</f>
        <v>Cuyahoga M</v>
      </c>
      <c r="C14" t="str">
        <f>'ICS-217'!D25</f>
        <v>18M</v>
      </c>
      <c r="D14" s="10">
        <f>'ICS-217'!F25</f>
        <v>444.75</v>
      </c>
      <c r="E14" t="str">
        <f>'ICS-217'!G25</f>
        <v>W</v>
      </c>
      <c r="F14" s="2"/>
      <c r="G14" s="10">
        <f>'ICS-217'!I25</f>
        <v>449.75</v>
      </c>
      <c r="H14" t="str">
        <f>'ICS-217'!J25</f>
        <v>W</v>
      </c>
      <c r="I14" s="4">
        <f>'ICS-217'!K25</f>
        <v>131.8</v>
      </c>
      <c r="J14" t="str">
        <f>'ICS-217'!L25</f>
        <v>FM</v>
      </c>
      <c r="K14" t="str">
        <f>'ICS-217'!M25</f>
        <v>K8ZFR</v>
      </c>
      <c r="L14" t="str">
        <f>'ICS-217'!N25</f>
        <v>Shaker Heights, CARS</v>
      </c>
    </row>
    <row r="15">
      <c r="A15" t="str">
        <f>'ICS-217'!B26</f>
        <v>2m Repeater</v>
      </c>
      <c r="B15" t="str">
        <f>'ICS-217'!C26</f>
        <v>Cuyahoga N</v>
      </c>
      <c r="C15" t="str">
        <f>'ICS-217'!D26</f>
        <v>18N</v>
      </c>
      <c r="D15" s="10">
        <f>'ICS-217'!F26</f>
        <v>145.15</v>
      </c>
      <c r="E15" t="str">
        <f>'ICS-217'!G26</f>
        <v>W</v>
      </c>
      <c r="F15" s="2"/>
      <c r="G15" s="10">
        <f>'ICS-217'!I26</f>
        <v>144.55</v>
      </c>
      <c r="H15" t="str">
        <f>'ICS-217'!J26</f>
        <v>W</v>
      </c>
      <c r="I15" s="4">
        <f>'ICS-217'!K26</f>
        <v>110.9</v>
      </c>
      <c r="J15" t="str">
        <f>'ICS-217'!L26</f>
        <v>FM</v>
      </c>
      <c r="K15" t="str">
        <f>'ICS-217'!M26</f>
        <v>K8KRG</v>
      </c>
      <c r="L15" t="str">
        <f>'ICS-217'!N26</f>
        <v>North Royalton NOARS</v>
      </c>
    </row>
    <row r="16">
      <c r="A16" t="str">
        <f>'ICS-217'!B29</f>
        <v>1.25m Repeater</v>
      </c>
      <c r="B16" t="str">
        <f>'ICS-217'!C29</f>
        <v>Cuyahoga Q</v>
      </c>
      <c r="C16" t="str">
        <f>'ICS-217'!D29</f>
        <v>18Q</v>
      </c>
      <c r="D16" s="10">
        <f>'ICS-217'!F29</f>
        <v>224.9</v>
      </c>
      <c r="E16" t="str">
        <f>'ICS-217'!G29</f>
        <v>W</v>
      </c>
      <c r="F16" s="2"/>
      <c r="G16" s="34">
        <f>'ICS-217'!I29</f>
        <v>223.3</v>
      </c>
      <c r="H16" t="str">
        <f>'ICS-217'!J29</f>
        <v>W</v>
      </c>
      <c r="I16" s="4">
        <f>'ICS-217'!K29</f>
        <v>141.3</v>
      </c>
      <c r="J16" t="str">
        <f>'ICS-217'!L29</f>
        <v>FM</v>
      </c>
      <c r="K16" t="str">
        <f>'ICS-217'!M29</f>
        <v>WB8CQR</v>
      </c>
      <c r="L16" t="str">
        <f>'ICS-217'!N29</f>
        <v>Lakewood (LEARA)</v>
      </c>
    </row>
    <row r="17">
      <c r="A17" t="str">
        <f>'ICS-217'!B30</f>
        <v>1.25m Repeater</v>
      </c>
      <c r="B17" t="str">
        <f>'ICS-217'!C30</f>
        <v>Cuyahoga R</v>
      </c>
      <c r="C17" t="str">
        <f>'ICS-217'!D30</f>
        <v>18R</v>
      </c>
      <c r="D17" s="10">
        <f>'ICS-217'!F30</f>
        <v>224.76</v>
      </c>
      <c r="E17" t="str">
        <f>'ICS-217'!G30</f>
        <v>W</v>
      </c>
      <c r="F17" s="2"/>
      <c r="G17" s="34">
        <f>'ICS-217'!I30</f>
        <v>223.16</v>
      </c>
      <c r="H17" t="str">
        <f>'ICS-217'!J30</f>
        <v>W</v>
      </c>
      <c r="I17" s="4" t="str">
        <f>'ICS-217'!K30</f>
        <v/>
      </c>
      <c r="J17" t="str">
        <f>'ICS-217'!L30</f>
        <v>FM</v>
      </c>
      <c r="K17" t="str">
        <f>'ICS-217'!M30</f>
        <v>K8SCI</v>
      </c>
      <c r="L17" t="str">
        <f>'ICS-217'!N30</f>
        <v>North Royalton (NCARC)</v>
      </c>
    </row>
    <row r="18">
      <c r="A18" t="str">
        <f>'ICS-217'!B28</f>
        <v>70cm Repeater</v>
      </c>
      <c r="B18" t="str">
        <f>'ICS-217'!C28</f>
        <v>Cuyahoga P</v>
      </c>
      <c r="C18" t="str">
        <f>'ICS-217'!D28</f>
        <v>18P</v>
      </c>
      <c r="D18" s="10">
        <f>'ICS-217'!F28</f>
        <v>442.1625</v>
      </c>
      <c r="E18" t="str">
        <f>'ICS-217'!G28</f>
        <v>W</v>
      </c>
      <c r="F18" s="2"/>
      <c r="G18" s="10">
        <f>'ICS-217'!I28</f>
        <v>447.1625</v>
      </c>
      <c r="H18" t="str">
        <f>'ICS-217'!J28</f>
        <v>W</v>
      </c>
      <c r="I18" s="4">
        <f>'ICS-217'!K28</f>
        <v>141.3</v>
      </c>
      <c r="J18" t="str">
        <f>'ICS-217'!L28</f>
        <v>FM</v>
      </c>
      <c r="K18" t="str">
        <f>'ICS-217'!M28</f>
        <v>K8MD</v>
      </c>
      <c r="L18" t="str">
        <f>'ICS-217'!N28</f>
        <v>Portable Repeater</v>
      </c>
    </row>
    <row r="19">
      <c r="A19" t="str">
        <f>'ICS-217'!B31</f>
        <v>1.25m Repeater</v>
      </c>
      <c r="B19" t="str">
        <f>'ICS-217'!C31</f>
        <v>Cuyahoga S</v>
      </c>
      <c r="C19" s="61" t="str">
        <f>'ICS-217'!D31</f>
        <v>18S</v>
      </c>
      <c r="D19" s="10">
        <f>'ICS-217'!F31</f>
        <v>224.38</v>
      </c>
      <c r="E19" t="str">
        <f>'ICS-217'!G31</f>
        <v>W</v>
      </c>
      <c r="F19" s="2"/>
      <c r="G19" s="34">
        <f>'ICS-217'!I31</f>
        <v>222.78</v>
      </c>
      <c r="H19" t="str">
        <f>'ICS-217'!J31</f>
        <v>W</v>
      </c>
      <c r="I19" s="4">
        <f>'ICS-217'!K31</f>
        <v>131.8</v>
      </c>
      <c r="J19" t="str">
        <f>'ICS-217'!L31</f>
        <v>FM</v>
      </c>
      <c r="K19" t="str">
        <f>'ICS-217'!M31</f>
        <v>KD8LDE</v>
      </c>
      <c r="L19" t="str">
        <f>'ICS-217'!N31</f>
        <v>Shaker (KD8LDE)</v>
      </c>
    </row>
    <row r="20">
      <c r="A20" t="str">
        <f>'ICS-217'!B32</f>
        <v>70cm Repeater</v>
      </c>
      <c r="B20" t="str">
        <f>'ICS-217'!C32</f>
        <v>Cuyahoga T</v>
      </c>
      <c r="C20" t="str">
        <f>'ICS-217'!D32</f>
        <v>18T</v>
      </c>
      <c r="D20" s="10">
        <f>'ICS-217'!F32</f>
        <v>224.48</v>
      </c>
      <c r="E20" t="str">
        <f>'ICS-217'!G32</f>
        <v>W</v>
      </c>
      <c r="F20" s="2"/>
      <c r="G20" s="34">
        <f>'ICS-217'!I32</f>
        <v>222.88</v>
      </c>
      <c r="H20" t="str">
        <f>'ICS-217'!J32</f>
        <v>W</v>
      </c>
      <c r="I20" s="4">
        <f>'ICS-217'!K32</f>
        <v>162.2</v>
      </c>
      <c r="J20" t="str">
        <f>'ICS-217'!L32</f>
        <v>FM</v>
      </c>
      <c r="K20" t="str">
        <f>'ICS-217'!M32</f>
        <v>KB8WLW</v>
      </c>
      <c r="L20" t="str">
        <f>'ICS-217'!N32</f>
        <v>Parma, (Linked: 18A-2, 18GA-7, 18TA-1)</v>
      </c>
    </row>
    <row r="21">
      <c r="A21" t="str">
        <f>'ICS-217'!B33</f>
        <v>70cm Digital</v>
      </c>
      <c r="B21" t="str">
        <f>'ICS-217'!C33</f>
        <v>Cuyahoga U</v>
      </c>
      <c r="C21" t="str">
        <f>'ICS-217'!D33</f>
        <v>18U</v>
      </c>
      <c r="D21" s="10">
        <f>'ICS-217'!F33</f>
        <v>442.0875</v>
      </c>
      <c r="E21" t="str">
        <f>'ICS-217'!G33</f>
        <v>W</v>
      </c>
      <c r="F21" s="2"/>
      <c r="G21" s="10">
        <f>'ICS-217'!I33</f>
        <v>447.0875</v>
      </c>
      <c r="H21" t="str">
        <f>'ICS-217'!J33</f>
        <v>W</v>
      </c>
      <c r="I21" s="4" t="str">
        <f>'ICS-217'!K33</f>
        <v>CC1</v>
      </c>
      <c r="J21" t="str">
        <f>'ICS-217'!L33</f>
        <v>DMR</v>
      </c>
      <c r="K21" t="str">
        <f>'ICS-217'!M33</f>
        <v>N8NOD</v>
      </c>
      <c r="L21" t="str">
        <f>'ICS-217'!N33</f>
        <v>Warrensville Heights</v>
      </c>
    </row>
    <row r="22">
      <c r="F22" s="2"/>
    </row>
    <row r="23">
      <c r="F23" s="2"/>
    </row>
    <row r="24">
      <c r="F24" s="2"/>
    </row>
    <row r="25">
      <c r="F25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5">
        <v>146.49</v>
      </c>
      <c r="C2" s="5">
        <v>446.05</v>
      </c>
      <c r="D2" s="7">
        <v>225.7</v>
      </c>
    </row>
    <row r="3">
      <c r="A3" s="2" t="s">
        <v>7</v>
      </c>
      <c r="B3" s="5">
        <v>146.445</v>
      </c>
      <c r="C3" s="5">
        <v>445.975</v>
      </c>
      <c r="D3" s="7">
        <v>254.1</v>
      </c>
    </row>
    <row r="4">
      <c r="A4" s="2" t="s">
        <v>8</v>
      </c>
      <c r="B4" s="5">
        <v>146.58</v>
      </c>
      <c r="C4" s="5">
        <v>445.975</v>
      </c>
      <c r="D4" s="7">
        <v>69.3</v>
      </c>
    </row>
    <row r="5">
      <c r="A5" s="2" t="s">
        <v>9</v>
      </c>
      <c r="B5" s="5">
        <v>147.51</v>
      </c>
      <c r="C5" s="5">
        <v>445.7</v>
      </c>
      <c r="D5" s="7">
        <v>114.8</v>
      </c>
    </row>
    <row r="6">
      <c r="A6" s="2" t="s">
        <v>10</v>
      </c>
      <c r="B6" s="5">
        <v>146.46</v>
      </c>
      <c r="C6" s="5">
        <v>446.025</v>
      </c>
      <c r="D6" s="7">
        <v>94.8</v>
      </c>
    </row>
    <row r="7">
      <c r="A7" s="2" t="s">
        <v>11</v>
      </c>
      <c r="B7" s="5">
        <v>146.415</v>
      </c>
      <c r="C7" s="5">
        <v>445.9375</v>
      </c>
      <c r="D7" s="7">
        <v>71.9</v>
      </c>
    </row>
    <row r="8">
      <c r="A8" s="2" t="s">
        <v>12</v>
      </c>
      <c r="B8" s="5">
        <v>147.495</v>
      </c>
      <c r="C8" s="5">
        <v>445.0</v>
      </c>
      <c r="D8" s="7">
        <v>218.1</v>
      </c>
    </row>
    <row r="9">
      <c r="A9" s="2" t="s">
        <v>13</v>
      </c>
      <c r="B9" s="5">
        <v>146.565</v>
      </c>
      <c r="C9" s="5">
        <v>446.125</v>
      </c>
      <c r="D9" s="7">
        <v>192.8</v>
      </c>
    </row>
    <row r="10">
      <c r="A10" s="2" t="s">
        <v>15</v>
      </c>
      <c r="B10" s="5">
        <v>147.435</v>
      </c>
      <c r="C10" s="5">
        <v>446.15</v>
      </c>
      <c r="D10" s="7">
        <v>186.2</v>
      </c>
    </row>
    <row r="11">
      <c r="A11" s="2" t="s">
        <v>16</v>
      </c>
      <c r="B11" s="5">
        <v>146.595</v>
      </c>
      <c r="C11" s="5">
        <v>446.075</v>
      </c>
      <c r="D11" s="7">
        <v>156.7</v>
      </c>
    </row>
    <row r="12">
      <c r="A12" s="2" t="s">
        <v>17</v>
      </c>
      <c r="B12" s="5">
        <v>147.54</v>
      </c>
      <c r="C12" s="5">
        <v>445.9</v>
      </c>
      <c r="D12" s="7">
        <v>97.4</v>
      </c>
    </row>
    <row r="13">
      <c r="A13" s="2" t="s">
        <v>18</v>
      </c>
      <c r="B13" s="5">
        <v>147.45</v>
      </c>
      <c r="C13" s="5">
        <v>445.1</v>
      </c>
      <c r="D13" s="7">
        <v>136.5</v>
      </c>
    </row>
    <row r="14">
      <c r="A14" s="2" t="s">
        <v>19</v>
      </c>
      <c r="B14" s="5">
        <v>147.42</v>
      </c>
      <c r="C14" s="5">
        <v>446.175</v>
      </c>
      <c r="D14" s="7">
        <v>162.2</v>
      </c>
    </row>
    <row r="15">
      <c r="A15" s="2" t="s">
        <v>20</v>
      </c>
      <c r="B15" s="5">
        <v>146.4</v>
      </c>
      <c r="C15" s="5">
        <v>445.925</v>
      </c>
      <c r="D15" s="7">
        <v>67.0</v>
      </c>
    </row>
    <row r="16">
      <c r="A16" s="2" t="s">
        <v>21</v>
      </c>
      <c r="B16" s="5">
        <v>147.525</v>
      </c>
      <c r="C16" s="5">
        <v>445.2</v>
      </c>
      <c r="D16" s="7">
        <v>250.3</v>
      </c>
    </row>
    <row r="17">
      <c r="A17" s="2" t="s">
        <v>22</v>
      </c>
      <c r="B17" s="5">
        <v>146.43</v>
      </c>
      <c r="C17" s="5">
        <v>445.95</v>
      </c>
      <c r="D17" s="7">
        <v>79.7</v>
      </c>
    </row>
    <row r="18">
      <c r="A18" s="2" t="s">
        <v>23</v>
      </c>
      <c r="B18" s="5">
        <v>147.57</v>
      </c>
      <c r="C18" s="5">
        <v>445.8</v>
      </c>
      <c r="D18" s="7">
        <v>82.5</v>
      </c>
    </row>
    <row r="19">
      <c r="A19" s="2" t="s">
        <v>24</v>
      </c>
      <c r="B19" s="5">
        <v>147.555</v>
      </c>
      <c r="C19" s="5">
        <v>445.825</v>
      </c>
      <c r="D19" s="2">
        <v>183.5</v>
      </c>
    </row>
    <row r="21">
      <c r="A21" s="2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3.29"/>
    <col customWidth="1" min="2" max="2" width="33.0"/>
    <col customWidth="1" min="3" max="3" width="20.43"/>
    <col customWidth="1" min="4" max="4" width="11.57"/>
    <col customWidth="1" min="5" max="5" width="8.57"/>
    <col customWidth="1" min="6" max="6" width="5.14"/>
    <col customWidth="1" min="7" max="7" width="8.14"/>
    <col customWidth="1" min="8" max="8" width="8.57"/>
    <col customWidth="1" min="9" max="9" width="5.14"/>
    <col customWidth="1" min="10" max="10" width="8.29"/>
    <col customWidth="1" min="11" max="11" width="10.71"/>
    <col customWidth="1" min="12" max="12" width="15.43"/>
    <col customWidth="1" min="13" max="13" width="60.43"/>
  </cols>
  <sheetData>
    <row r="1">
      <c r="A1" s="28"/>
      <c r="B1" s="29" t="s">
        <v>42</v>
      </c>
      <c r="C1" s="30"/>
      <c r="D1" s="30"/>
      <c r="E1" s="30"/>
      <c r="K1" s="31"/>
    </row>
    <row r="2">
      <c r="A2" s="32" t="s">
        <v>6</v>
      </c>
      <c r="B2" s="33" t="s">
        <v>43</v>
      </c>
      <c r="C2" s="33" t="s">
        <v>25</v>
      </c>
      <c r="D2" s="33" t="s">
        <v>44</v>
      </c>
      <c r="E2" s="33" t="s">
        <v>45</v>
      </c>
      <c r="F2" s="35" t="s">
        <v>29</v>
      </c>
      <c r="G2" s="36" t="s">
        <v>30</v>
      </c>
      <c r="H2" s="36" t="s">
        <v>47</v>
      </c>
      <c r="I2" s="35" t="s">
        <v>29</v>
      </c>
      <c r="J2" s="36" t="s">
        <v>48</v>
      </c>
      <c r="K2" s="36" t="s">
        <v>33</v>
      </c>
      <c r="L2" s="36" t="s">
        <v>34</v>
      </c>
      <c r="M2" s="37" t="s">
        <v>35</v>
      </c>
    </row>
    <row r="3">
      <c r="A3" s="28"/>
      <c r="B3" s="38" t="s">
        <v>49</v>
      </c>
      <c r="C3" s="38" t="s">
        <v>50</v>
      </c>
      <c r="D3" s="39"/>
      <c r="E3" s="42">
        <f>IF($C3&lt;&gt;"", EventAutoPopulate!B3, "")</f>
        <v>145.41</v>
      </c>
      <c r="F3" s="42" t="str">
        <f>IF($C3&lt;&gt;"", EventAutoPopulate!C3, "")</f>
        <v>W</v>
      </c>
      <c r="G3" s="42" t="str">
        <f>IF($C3&lt;&gt;"", EventAutoPopulate!D3, "")</f>
        <v/>
      </c>
      <c r="H3" s="42">
        <f>IF($C3&lt;&gt;"", EventAutoPopulate!E3, "")</f>
        <v>144.81</v>
      </c>
      <c r="I3" s="42" t="str">
        <f>IF($C3&lt;&gt;"", EventAutoPopulate!F3, "")</f>
        <v>W</v>
      </c>
      <c r="J3" s="42" t="str">
        <f>IF($C3&lt;&gt;"", EventAutoPopulate!G3, "")</f>
        <v>W</v>
      </c>
      <c r="K3" s="43">
        <f>IF($C3&lt;&gt;"", EventAutoPopulate!H3, "")</f>
        <v>110.9</v>
      </c>
      <c r="L3" s="42" t="str">
        <f>IF($C3&lt;&gt;"", EventAutoPopulate!I3, "")</f>
        <v>FM</v>
      </c>
      <c r="M3" s="42" t="str">
        <f>IF($C3&lt;&gt;"", EventAutoPopulate!J3, "")</f>
        <v>KB8WLW</v>
      </c>
    </row>
    <row r="4">
      <c r="A4" s="28"/>
      <c r="B4" s="38" t="s">
        <v>69</v>
      </c>
      <c r="C4" s="38" t="s">
        <v>70</v>
      </c>
      <c r="D4" s="39"/>
      <c r="E4" s="42">
        <f>IF($C4&lt;&gt;"", EventAutoPopulate!B4, "")</f>
        <v>442.125</v>
      </c>
      <c r="F4" s="42" t="str">
        <f>IF($C4&lt;&gt;"", EventAutoPopulate!C4, "")</f>
        <v>W</v>
      </c>
      <c r="G4" s="42" t="str">
        <f>IF($C4&lt;&gt;"", EventAutoPopulate!D4, "")</f>
        <v/>
      </c>
      <c r="H4" s="42">
        <f>IF($C4&lt;&gt;"", EventAutoPopulate!E4, "")</f>
        <v>447.125</v>
      </c>
      <c r="I4" s="42" t="str">
        <f>IF($C4&lt;&gt;"", EventAutoPopulate!F4, "")</f>
        <v>W</v>
      </c>
      <c r="J4" s="42" t="str">
        <f>IF($C4&lt;&gt;"", EventAutoPopulate!G4, "")</f>
        <v>W</v>
      </c>
      <c r="K4" s="43">
        <f>IF($C4&lt;&gt;"", EventAutoPopulate!H4, "")</f>
        <v>82.5</v>
      </c>
      <c r="L4" s="42" t="str">
        <f>IF($C4&lt;&gt;"", EventAutoPopulate!I4, "")</f>
        <v>FM</v>
      </c>
      <c r="M4" s="42" t="str">
        <f>IF($C4&lt;&gt;"", EventAutoPopulate!J4, "")</f>
        <v>KC8NZJ</v>
      </c>
    </row>
    <row r="5">
      <c r="A5" s="28"/>
      <c r="B5" s="38" t="s">
        <v>76</v>
      </c>
      <c r="C5" s="38" t="s">
        <v>77</v>
      </c>
      <c r="D5" s="39"/>
      <c r="E5" s="42">
        <f>IF($C5&lt;&gt;"", EventAutoPopulate!B5, "")</f>
        <v>444.75</v>
      </c>
      <c r="F5" s="42" t="str">
        <f>IF($C5&lt;&gt;"", EventAutoPopulate!C5, "")</f>
        <v>W</v>
      </c>
      <c r="G5" s="42" t="str">
        <f>IF($C5&lt;&gt;"", EventAutoPopulate!D5, "")</f>
        <v/>
      </c>
      <c r="H5" s="42">
        <f>IF($C5&lt;&gt;"", EventAutoPopulate!E5, "")</f>
        <v>449.75</v>
      </c>
      <c r="I5" s="42" t="str">
        <f>IF($C5&lt;&gt;"", EventAutoPopulate!F5, "")</f>
        <v>W</v>
      </c>
      <c r="J5" s="42" t="str">
        <f>IF($C5&lt;&gt;"", EventAutoPopulate!G5, "")</f>
        <v>W</v>
      </c>
      <c r="K5" s="43">
        <f>IF($C5&lt;&gt;"", EventAutoPopulate!H5, "")</f>
        <v>131.8</v>
      </c>
      <c r="L5" s="42" t="str">
        <f>IF($C5&lt;&gt;"", EventAutoPopulate!I5, "")</f>
        <v>FM</v>
      </c>
      <c r="M5" s="42" t="str">
        <f>IF($C5&lt;&gt;"", EventAutoPopulate!J5, "")</f>
        <v>K8ZFR</v>
      </c>
    </row>
    <row r="6">
      <c r="A6" s="28"/>
      <c r="B6" s="38" t="s">
        <v>85</v>
      </c>
      <c r="C6" s="38" t="s">
        <v>86</v>
      </c>
      <c r="D6" s="39"/>
      <c r="E6" s="42">
        <f>IF($C6&lt;&gt;"", EventAutoPopulate!B6, "")</f>
        <v>147.48</v>
      </c>
      <c r="F6" s="42" t="str">
        <f>IF($C6&lt;&gt;"", EventAutoPopulate!C6, "")</f>
        <v>W</v>
      </c>
      <c r="G6" s="42" t="str">
        <f>IF($C6&lt;&gt;"", EventAutoPopulate!D6, "")</f>
        <v/>
      </c>
      <c r="H6" s="42">
        <f>IF($C6&lt;&gt;"", EventAutoPopulate!E6, "")</f>
        <v>147.48</v>
      </c>
      <c r="I6" s="42" t="str">
        <f>IF($C6&lt;&gt;"", EventAutoPopulate!F6, "")</f>
        <v>W</v>
      </c>
      <c r="J6" s="42" t="str">
        <f>IF($C6&lt;&gt;"", EventAutoPopulate!G6, "")</f>
        <v>W</v>
      </c>
      <c r="K6" s="43">
        <f>IF($C6&lt;&gt;"", EventAutoPopulate!H6, "")</f>
        <v>100</v>
      </c>
      <c r="L6" s="42" t="str">
        <f>IF($C6&lt;&gt;"", EventAutoPopulate!I6, "")</f>
        <v>FM</v>
      </c>
      <c r="M6" s="42" t="str">
        <f>IF($C6&lt;&gt;"", EventAutoPopulate!J6, "")</f>
        <v/>
      </c>
    </row>
    <row r="7">
      <c r="A7" s="28"/>
      <c r="B7" s="38" t="s">
        <v>91</v>
      </c>
      <c r="C7" s="38" t="s">
        <v>91</v>
      </c>
      <c r="D7" s="39"/>
      <c r="E7" s="42">
        <f>IF($C7&lt;&gt;"", EventAutoPopulate!B7, "")</f>
        <v>144.39</v>
      </c>
      <c r="F7" s="42" t="str">
        <f>IF($C7&lt;&gt;"", EventAutoPopulate!C7, "")</f>
        <v/>
      </c>
      <c r="G7" s="42" t="str">
        <f>IF($C7&lt;&gt;"", EventAutoPopulate!D7, "")</f>
        <v/>
      </c>
      <c r="H7" s="42">
        <f>IF($C7&lt;&gt;"", EventAutoPopulate!E7, "")</f>
        <v>144.39</v>
      </c>
      <c r="I7" s="42" t="str">
        <f>IF($C7&lt;&gt;"", EventAutoPopulate!F7, "")</f>
        <v/>
      </c>
      <c r="J7" s="42" t="str">
        <f>IF($C7&lt;&gt;"", EventAutoPopulate!G7, "")</f>
        <v/>
      </c>
      <c r="K7" s="43" t="str">
        <f>IF($C7&lt;&gt;"", EventAutoPopulate!H7, "")</f>
        <v/>
      </c>
      <c r="L7" s="42" t="str">
        <f>IF($C7&lt;&gt;"", EventAutoPopulate!I7, "")</f>
        <v>FM</v>
      </c>
      <c r="M7" s="42" t="str">
        <f>IF($C7&lt;&gt;"", EventAutoPopulate!J7, "")</f>
        <v/>
      </c>
    </row>
    <row r="8">
      <c r="A8" s="28"/>
      <c r="B8" s="38"/>
      <c r="C8" s="38"/>
      <c r="D8" s="39"/>
      <c r="E8" s="42" t="str">
        <f>IF($C8&lt;&gt;"", EventAutoPopulate!B8, "")</f>
        <v/>
      </c>
      <c r="F8" s="42" t="str">
        <f>IF($C8&lt;&gt;"", EventAutoPopulate!C8, "")</f>
        <v/>
      </c>
      <c r="G8" s="42" t="str">
        <f>IF($C8&lt;&gt;"", EventAutoPopulate!D8, "")</f>
        <v/>
      </c>
      <c r="H8" s="42" t="str">
        <f>IF($C8&lt;&gt;"", EventAutoPopulate!E8, "")</f>
        <v/>
      </c>
      <c r="I8" s="42" t="str">
        <f>IF($C8&lt;&gt;"", EventAutoPopulate!F8, "")</f>
        <v/>
      </c>
      <c r="J8" s="42" t="str">
        <f>IF($C8&lt;&gt;"", EventAutoPopulate!G8, "")</f>
        <v/>
      </c>
      <c r="K8" s="43" t="str">
        <f>IF($C8&lt;&gt;"", EventAutoPopulate!H8, "")</f>
        <v/>
      </c>
      <c r="L8" s="42" t="str">
        <f>IF($C8&lt;&gt;"", EventAutoPopulate!I8, "")</f>
        <v/>
      </c>
      <c r="M8" s="42" t="str">
        <f>IF($C8&lt;&gt;"", EventAutoPopulate!J8, "")</f>
        <v/>
      </c>
    </row>
    <row r="9">
      <c r="A9" s="28"/>
      <c r="B9" s="38"/>
      <c r="C9" s="38"/>
      <c r="D9" s="39"/>
      <c r="E9" s="42" t="str">
        <f>IF($C9&lt;&gt;"", EventAutoPopulate!B9, "")</f>
        <v/>
      </c>
      <c r="F9" s="42" t="str">
        <f>IF($C9&lt;&gt;"", EventAutoPopulate!C9, "")</f>
        <v/>
      </c>
      <c r="G9" s="42" t="str">
        <f>IF($C9&lt;&gt;"", EventAutoPopulate!D9, "")</f>
        <v/>
      </c>
      <c r="H9" s="42" t="str">
        <f>IF($C9&lt;&gt;"", EventAutoPopulate!E9, "")</f>
        <v/>
      </c>
      <c r="I9" s="42" t="str">
        <f>IF($C9&lt;&gt;"", EventAutoPopulate!F9, "")</f>
        <v/>
      </c>
      <c r="J9" s="42" t="str">
        <f>IF($C9&lt;&gt;"", EventAutoPopulate!G9, "")</f>
        <v/>
      </c>
      <c r="K9" s="43" t="str">
        <f>IF($C9&lt;&gt;"", EventAutoPopulate!H9, "")</f>
        <v/>
      </c>
      <c r="L9" s="42" t="str">
        <f>IF($C9&lt;&gt;"", EventAutoPopulate!I9, "")</f>
        <v/>
      </c>
      <c r="M9" s="42" t="str">
        <f>IF($C9&lt;&gt;"", EventAutoPopulate!J9, "")</f>
        <v/>
      </c>
    </row>
    <row r="10">
      <c r="A10" s="28"/>
      <c r="B10" s="38"/>
      <c r="C10" s="38"/>
      <c r="D10" s="39"/>
      <c r="E10" s="42" t="str">
        <f>IF($C10&lt;&gt;"", EventAutoPopulate!B10, "")</f>
        <v/>
      </c>
      <c r="F10" s="42" t="str">
        <f>IF($C10&lt;&gt;"", EventAutoPopulate!C10, "")</f>
        <v/>
      </c>
      <c r="G10" s="42" t="str">
        <f>IF($C10&lt;&gt;"", EventAutoPopulate!D10, "")</f>
        <v/>
      </c>
      <c r="H10" s="42" t="str">
        <f>IF($C10&lt;&gt;"", EventAutoPopulate!E10, "")</f>
        <v/>
      </c>
      <c r="I10" s="42" t="str">
        <f>IF($C10&lt;&gt;"", EventAutoPopulate!F10, "")</f>
        <v/>
      </c>
      <c r="J10" s="42" t="str">
        <f>IF($C10&lt;&gt;"", EventAutoPopulate!G10, "")</f>
        <v/>
      </c>
      <c r="K10" s="43" t="str">
        <f>IF($C10&lt;&gt;"", EventAutoPopulate!H10, "")</f>
        <v/>
      </c>
      <c r="L10" s="42" t="str">
        <f>IF($C10&lt;&gt;"", EventAutoPopulate!I10, "")</f>
        <v/>
      </c>
      <c r="M10" s="42" t="str">
        <f>IF($C10&lt;&gt;"", EventAutoPopulate!J10, "")</f>
        <v/>
      </c>
    </row>
    <row r="11">
      <c r="A11" s="28"/>
      <c r="B11" s="38"/>
      <c r="C11" s="38"/>
      <c r="D11" s="39"/>
      <c r="E11" s="42" t="str">
        <f>IF($C11&lt;&gt;"", EventAutoPopulate!B11, "")</f>
        <v/>
      </c>
      <c r="F11" s="42" t="str">
        <f>IF($C11&lt;&gt;"", EventAutoPopulate!C11, "")</f>
        <v/>
      </c>
      <c r="G11" s="42" t="str">
        <f>IF($C11&lt;&gt;"", EventAutoPopulate!D11, "")</f>
        <v/>
      </c>
      <c r="H11" s="42" t="str">
        <f>IF($C11&lt;&gt;"", EventAutoPopulate!E11, "")</f>
        <v/>
      </c>
      <c r="I11" s="42" t="str">
        <f>IF($C11&lt;&gt;"", EventAutoPopulate!F11, "")</f>
        <v/>
      </c>
      <c r="J11" s="42" t="str">
        <f>IF($C11&lt;&gt;"", EventAutoPopulate!G11, "")</f>
        <v/>
      </c>
      <c r="K11" s="43" t="str">
        <f>IF($C11&lt;&gt;"", EventAutoPopulate!H11, "")</f>
        <v/>
      </c>
      <c r="L11" s="42" t="str">
        <f>IF($C11&lt;&gt;"", EventAutoPopulate!I11, "")</f>
        <v/>
      </c>
      <c r="M11" s="42" t="str">
        <f>IF($C11&lt;&gt;"", EventAutoPopulate!J11, "")</f>
        <v/>
      </c>
    </row>
    <row r="12">
      <c r="A12" s="28"/>
      <c r="B12" s="38"/>
      <c r="C12" s="38"/>
      <c r="D12" s="39"/>
      <c r="E12" s="42" t="str">
        <f>IF($C12&lt;&gt;"", EventAutoPopulate!B12, "")</f>
        <v/>
      </c>
      <c r="F12" s="42" t="str">
        <f>IF($C12&lt;&gt;"", EventAutoPopulate!C12, "")</f>
        <v/>
      </c>
      <c r="G12" s="42" t="str">
        <f>IF($C12&lt;&gt;"", EventAutoPopulate!D12, "")</f>
        <v/>
      </c>
      <c r="H12" s="42" t="str">
        <f>IF($C12&lt;&gt;"", EventAutoPopulate!E12, "")</f>
        <v/>
      </c>
      <c r="I12" s="42" t="str">
        <f>IF($C12&lt;&gt;"", EventAutoPopulate!F12, "")</f>
        <v/>
      </c>
      <c r="J12" s="42" t="str">
        <f>IF($C12&lt;&gt;"", EventAutoPopulate!G12, "")</f>
        <v/>
      </c>
      <c r="K12" s="43" t="str">
        <f>IF($C12&lt;&gt;"", EventAutoPopulate!H12, "")</f>
        <v/>
      </c>
      <c r="L12" s="42" t="str">
        <f>IF($C12&lt;&gt;"", EventAutoPopulate!I12, "")</f>
        <v/>
      </c>
      <c r="M12" s="42" t="str">
        <f>IF($C12&lt;&gt;"", EventAutoPopulate!J12, "")</f>
        <v/>
      </c>
    </row>
    <row r="13">
      <c r="A13" s="28"/>
      <c r="B13" s="38"/>
      <c r="C13" s="38"/>
      <c r="D13" s="39"/>
      <c r="E13" s="42" t="str">
        <f>IF($C13&lt;&gt;"", EventAutoPopulate!B13, "")</f>
        <v/>
      </c>
      <c r="F13" s="42" t="str">
        <f>IF($C13&lt;&gt;"", EventAutoPopulate!C13, "")</f>
        <v/>
      </c>
      <c r="G13" s="42" t="str">
        <f>IF($C13&lt;&gt;"", EventAutoPopulate!D13, "")</f>
        <v/>
      </c>
      <c r="H13" s="42" t="str">
        <f>IF($C13&lt;&gt;"", EventAutoPopulate!E13, "")</f>
        <v/>
      </c>
      <c r="I13" s="42" t="str">
        <f>IF($C13&lt;&gt;"", EventAutoPopulate!F13, "")</f>
        <v/>
      </c>
      <c r="J13" s="42" t="str">
        <f>IF($C13&lt;&gt;"", EventAutoPopulate!G13, "")</f>
        <v/>
      </c>
      <c r="K13" s="43" t="str">
        <f>IF($C13&lt;&gt;"", EventAutoPopulate!H13, "")</f>
        <v/>
      </c>
      <c r="L13" s="42" t="str">
        <f>IF($C13&lt;&gt;"", EventAutoPopulate!I13, "")</f>
        <v/>
      </c>
      <c r="M13" s="42" t="str">
        <f>IF($C13&lt;&gt;"", EventAutoPopulate!J13, "")</f>
        <v/>
      </c>
    </row>
    <row r="14">
      <c r="A14" s="28"/>
      <c r="B14" s="38"/>
      <c r="C14" s="38"/>
      <c r="D14" s="39"/>
      <c r="E14" s="42" t="str">
        <f>IF($C14&lt;&gt;"", EventAutoPopulate!B14, "")</f>
        <v/>
      </c>
      <c r="F14" s="42" t="str">
        <f>IF($C14&lt;&gt;"", EventAutoPopulate!C14, "")</f>
        <v/>
      </c>
      <c r="G14" s="42" t="str">
        <f>IF($C14&lt;&gt;"", EventAutoPopulate!D14, "")</f>
        <v/>
      </c>
      <c r="H14" s="42" t="str">
        <f>IF($C14&lt;&gt;"", EventAutoPopulate!E14, "")</f>
        <v/>
      </c>
      <c r="I14" s="42" t="str">
        <f>IF($C14&lt;&gt;"", EventAutoPopulate!F14, "")</f>
        <v/>
      </c>
      <c r="J14" s="42" t="str">
        <f>IF($C14&lt;&gt;"", EventAutoPopulate!G14, "")</f>
        <v/>
      </c>
      <c r="K14" s="43" t="str">
        <f>IF($C14&lt;&gt;"", EventAutoPopulate!H14, "")</f>
        <v/>
      </c>
      <c r="L14" s="42" t="str">
        <f>IF($C14&lt;&gt;"", EventAutoPopulate!I14, "")</f>
        <v/>
      </c>
      <c r="M14" s="42" t="str">
        <f>IF($C14&lt;&gt;"", EventAutoPopulate!J14, "")</f>
        <v/>
      </c>
    </row>
    <row r="15">
      <c r="A15" s="28"/>
      <c r="B15" s="38"/>
      <c r="C15" s="38"/>
      <c r="D15" s="39"/>
      <c r="E15" s="42" t="str">
        <f>IF($C15&lt;&gt;"", EventAutoPopulate!B15, "")</f>
        <v/>
      </c>
      <c r="F15" s="42" t="str">
        <f>IF($C15&lt;&gt;"", EventAutoPopulate!C15, "")</f>
        <v/>
      </c>
      <c r="G15" s="42" t="str">
        <f>IF($C15&lt;&gt;"", EventAutoPopulate!D15, "")</f>
        <v/>
      </c>
      <c r="H15" s="42" t="str">
        <f>IF($C15&lt;&gt;"", EventAutoPopulate!E15, "")</f>
        <v/>
      </c>
      <c r="I15" s="42" t="str">
        <f>IF($C15&lt;&gt;"", EventAutoPopulate!F15, "")</f>
        <v/>
      </c>
      <c r="J15" s="42" t="str">
        <f>IF($C15&lt;&gt;"", EventAutoPopulate!G15, "")</f>
        <v/>
      </c>
      <c r="K15" s="43" t="str">
        <f>IF($C15&lt;&gt;"", EventAutoPopulate!H15, "")</f>
        <v/>
      </c>
      <c r="L15" s="42" t="str">
        <f>IF($C15&lt;&gt;"", EventAutoPopulate!I15, "")</f>
        <v/>
      </c>
      <c r="M15" s="42" t="str">
        <f>IF($C15&lt;&gt;"", EventAutoPopulate!J15, "")</f>
        <v/>
      </c>
    </row>
    <row r="16">
      <c r="A16" s="28"/>
      <c r="B16" s="38"/>
      <c r="C16" s="38"/>
      <c r="D16" s="39"/>
      <c r="E16" s="42" t="str">
        <f>IF($C16&lt;&gt;"", EventAutoPopulate!B16, "")</f>
        <v/>
      </c>
      <c r="F16" s="42" t="str">
        <f>IF($C16&lt;&gt;"", EventAutoPopulate!C16, "")</f>
        <v/>
      </c>
      <c r="G16" s="42" t="str">
        <f>IF($C16&lt;&gt;"", EventAutoPopulate!D16, "")</f>
        <v/>
      </c>
      <c r="H16" s="42" t="str">
        <f>IF($C16&lt;&gt;"", EventAutoPopulate!E16, "")</f>
        <v/>
      </c>
      <c r="I16" s="42" t="str">
        <f>IF($C16&lt;&gt;"", EventAutoPopulate!F16, "")</f>
        <v/>
      </c>
      <c r="J16" s="42" t="str">
        <f>IF($C16&lt;&gt;"", EventAutoPopulate!G16, "")</f>
        <v/>
      </c>
      <c r="K16" s="43" t="str">
        <f>IF($C16&lt;&gt;"", EventAutoPopulate!H16, "")</f>
        <v/>
      </c>
      <c r="L16" s="42" t="str">
        <f>IF($C16&lt;&gt;"", EventAutoPopulate!I16, "")</f>
        <v/>
      </c>
      <c r="M16" s="42" t="str">
        <f>IF($C16&lt;&gt;"", EventAutoPopulate!J16, "")</f>
        <v/>
      </c>
    </row>
    <row r="17">
      <c r="A17" s="28"/>
      <c r="B17" s="38"/>
      <c r="C17" s="38"/>
      <c r="D17" s="39"/>
      <c r="E17" s="42" t="str">
        <f>IF($C17&lt;&gt;"", EventAutoPopulate!B17, "")</f>
        <v/>
      </c>
      <c r="F17" s="42" t="str">
        <f>IF($C17&lt;&gt;"", EventAutoPopulate!C17, "")</f>
        <v/>
      </c>
      <c r="G17" s="42" t="str">
        <f>IF($C17&lt;&gt;"", EventAutoPopulate!D17, "")</f>
        <v/>
      </c>
      <c r="H17" s="42" t="str">
        <f>IF($C17&lt;&gt;"", EventAutoPopulate!E17, "")</f>
        <v/>
      </c>
      <c r="I17" s="42" t="str">
        <f>IF($C17&lt;&gt;"", EventAutoPopulate!F17, "")</f>
        <v/>
      </c>
      <c r="J17" s="42" t="str">
        <f>IF($C17&lt;&gt;"", EventAutoPopulate!G17, "")</f>
        <v/>
      </c>
      <c r="K17" s="43" t="str">
        <f>IF($C17&lt;&gt;"", EventAutoPopulate!H17, "")</f>
        <v/>
      </c>
      <c r="L17" s="42" t="str">
        <f>IF($C17&lt;&gt;"", EventAutoPopulate!I17, "")</f>
        <v/>
      </c>
      <c r="M17" s="42" t="str">
        <f>IF($C17&lt;&gt;"", EventAutoPopulate!J17, "")</f>
        <v/>
      </c>
    </row>
    <row r="18">
      <c r="A18" s="28"/>
      <c r="B18" s="38"/>
      <c r="C18" s="38"/>
      <c r="D18" s="39"/>
      <c r="E18" s="42" t="str">
        <f>IF($C18&lt;&gt;"", EventAutoPopulate!B18, "")</f>
        <v/>
      </c>
      <c r="F18" s="42" t="str">
        <f>IF($C18&lt;&gt;"", EventAutoPopulate!C18, "")</f>
        <v/>
      </c>
      <c r="G18" s="42" t="str">
        <f>IF($C18&lt;&gt;"", EventAutoPopulate!D18, "")</f>
        <v/>
      </c>
      <c r="H18" s="42" t="str">
        <f>IF($C18&lt;&gt;"", EventAutoPopulate!E18, "")</f>
        <v/>
      </c>
      <c r="I18" s="42" t="str">
        <f>IF($C18&lt;&gt;"", EventAutoPopulate!F18, "")</f>
        <v/>
      </c>
      <c r="J18" s="42" t="str">
        <f>IF($C18&lt;&gt;"", EventAutoPopulate!G18, "")</f>
        <v/>
      </c>
      <c r="K18" s="43" t="str">
        <f>IF($C18&lt;&gt;"", EventAutoPopulate!H18, "")</f>
        <v/>
      </c>
      <c r="L18" s="42" t="str">
        <f>IF($C18&lt;&gt;"", EventAutoPopulate!I18, "")</f>
        <v/>
      </c>
      <c r="M18" s="42" t="str">
        <f>IF($C18&lt;&gt;"", EventAutoPopulate!J18, "")</f>
        <v/>
      </c>
    </row>
    <row r="19">
      <c r="A19" s="28"/>
      <c r="B19" s="38"/>
      <c r="C19" s="38"/>
      <c r="D19" s="39"/>
      <c r="E19" s="42" t="str">
        <f>IF($C19&lt;&gt;"", EventAutoPopulate!B19, "")</f>
        <v/>
      </c>
      <c r="F19" s="42" t="str">
        <f>IF($C19&lt;&gt;"", EventAutoPopulate!C19, "")</f>
        <v/>
      </c>
      <c r="G19" s="42" t="str">
        <f>IF($C19&lt;&gt;"", EventAutoPopulate!D19, "")</f>
        <v/>
      </c>
      <c r="H19" s="42" t="str">
        <f>IF($C19&lt;&gt;"", EventAutoPopulate!E19, "")</f>
        <v/>
      </c>
      <c r="I19" s="42" t="str">
        <f>IF($C19&lt;&gt;"", EventAutoPopulate!F19, "")</f>
        <v/>
      </c>
      <c r="J19" s="42" t="str">
        <f>IF($C19&lt;&gt;"", EventAutoPopulate!G19, "")</f>
        <v/>
      </c>
      <c r="K19" s="43" t="str">
        <f>IF($C19&lt;&gt;"", EventAutoPopulate!H19, "")</f>
        <v/>
      </c>
      <c r="L19" s="42" t="str">
        <f>IF($C19&lt;&gt;"", EventAutoPopulate!I19, "")</f>
        <v/>
      </c>
      <c r="M19" s="42" t="str">
        <f>IF($C19&lt;&gt;"", EventAutoPopulate!J19, "")</f>
        <v/>
      </c>
    </row>
    <row r="20">
      <c r="A20" s="28"/>
      <c r="B20" s="72"/>
      <c r="C20" s="38"/>
      <c r="D20" s="39"/>
      <c r="E20" s="42" t="str">
        <f>IF($C20&lt;&gt;"", EventAutoPopulate!B20, "")</f>
        <v/>
      </c>
      <c r="F20" s="42" t="str">
        <f>IF($C20&lt;&gt;"", EventAutoPopulate!C20, "")</f>
        <v/>
      </c>
      <c r="G20" s="42" t="str">
        <f>IF($C20&lt;&gt;"", EventAutoPopulate!D20, "")</f>
        <v/>
      </c>
      <c r="H20" s="42" t="str">
        <f>IF($C20&lt;&gt;"", EventAutoPopulate!E20, "")</f>
        <v/>
      </c>
      <c r="I20" s="42" t="str">
        <f>IF($C20&lt;&gt;"", EventAutoPopulate!F20, "")</f>
        <v/>
      </c>
      <c r="J20" s="42" t="str">
        <f>IF($C20&lt;&gt;"", EventAutoPopulate!G20, "")</f>
        <v/>
      </c>
      <c r="K20" s="43" t="str">
        <f>IF($C20&lt;&gt;"", EventAutoPopulate!H20, "")</f>
        <v/>
      </c>
      <c r="L20" s="42" t="str">
        <f>IF($C20&lt;&gt;"", EventAutoPopulate!I20, "")</f>
        <v/>
      </c>
      <c r="M20" s="42" t="str">
        <f>IF($C20&lt;&gt;"", EventAutoPopulate!J20, "")</f>
        <v/>
      </c>
    </row>
    <row r="21">
      <c r="A21" s="28"/>
      <c r="B21" s="38"/>
      <c r="C21" s="38"/>
      <c r="D21" s="39"/>
      <c r="E21" s="42" t="str">
        <f>IF($C21&lt;&gt;"", EventAutoPopulate!B21, "")</f>
        <v/>
      </c>
      <c r="F21" s="42" t="str">
        <f>IF($C21&lt;&gt;"", EventAutoPopulate!C21, "")</f>
        <v/>
      </c>
      <c r="G21" s="42" t="str">
        <f>IF($C21&lt;&gt;"", EventAutoPopulate!D21, "")</f>
        <v/>
      </c>
      <c r="H21" s="42" t="str">
        <f>IF($C21&lt;&gt;"", EventAutoPopulate!E21, "")</f>
        <v/>
      </c>
      <c r="I21" s="42" t="str">
        <f>IF($C21&lt;&gt;"", EventAutoPopulate!F21, "")</f>
        <v/>
      </c>
      <c r="J21" s="42" t="str">
        <f>IF($C21&lt;&gt;"", EventAutoPopulate!G21, "")</f>
        <v/>
      </c>
      <c r="K21" s="43" t="str">
        <f>IF($C21&lt;&gt;"", EventAutoPopulate!H21, "")</f>
        <v/>
      </c>
      <c r="L21" s="42" t="str">
        <f>IF($C21&lt;&gt;"", EventAutoPopulate!I21, "")</f>
        <v/>
      </c>
      <c r="M21" s="42" t="str">
        <f>IF($C21&lt;&gt;"", EventAutoPopulate!J21, "")</f>
        <v/>
      </c>
    </row>
    <row r="22">
      <c r="A22" s="28"/>
      <c r="B22" s="39"/>
      <c r="C22" s="38"/>
      <c r="D22" s="39"/>
      <c r="E22" s="42" t="str">
        <f>IF($C22&lt;&gt;"", EventAutoPopulate!B22, "")</f>
        <v/>
      </c>
      <c r="F22" s="42" t="str">
        <f>IF($C22&lt;&gt;"", EventAutoPopulate!C22, "")</f>
        <v/>
      </c>
      <c r="G22" s="42" t="str">
        <f>IF($C22&lt;&gt;"", EventAutoPopulate!D22, "")</f>
        <v/>
      </c>
      <c r="H22" s="42" t="str">
        <f>IF($C22&lt;&gt;"", EventAutoPopulate!E22, "")</f>
        <v/>
      </c>
      <c r="I22" s="42" t="str">
        <f>IF($C22&lt;&gt;"", EventAutoPopulate!F22, "")</f>
        <v/>
      </c>
      <c r="J22" s="42" t="str">
        <f>IF($C22&lt;&gt;"", EventAutoPopulate!G22, "")</f>
        <v/>
      </c>
      <c r="K22" s="43" t="str">
        <f>IF($C22&lt;&gt;"", EventAutoPopulate!H22, "")</f>
        <v/>
      </c>
      <c r="L22" s="42" t="str">
        <f>IF($C22&lt;&gt;"", EventAutoPopulate!I22, "")</f>
        <v/>
      </c>
      <c r="M22" s="42" t="str">
        <f>IF($C22&lt;&gt;"", EventAutoPopulate!J22, "")</f>
        <v/>
      </c>
    </row>
    <row r="23">
      <c r="A23" s="28"/>
      <c r="C23" s="38"/>
      <c r="D23" s="39"/>
      <c r="E23" s="42" t="str">
        <f>IF($C23&lt;&gt;"", EventAutoPopulate!B23, "")</f>
        <v/>
      </c>
      <c r="F23" s="42" t="str">
        <f>IF($C23&lt;&gt;"", EventAutoPopulate!C23, "")</f>
        <v/>
      </c>
      <c r="G23" s="42" t="str">
        <f>IF($C23&lt;&gt;"", EventAutoPopulate!D23, "")</f>
        <v/>
      </c>
      <c r="H23" s="42" t="str">
        <f>IF($C23&lt;&gt;"", EventAutoPopulate!E23, "")</f>
        <v/>
      </c>
      <c r="I23" s="42" t="str">
        <f>IF($C23&lt;&gt;"", EventAutoPopulate!F23, "")</f>
        <v/>
      </c>
      <c r="J23" s="42" t="str">
        <f>IF($C23&lt;&gt;"", EventAutoPopulate!G23, "")</f>
        <v/>
      </c>
      <c r="K23" s="43" t="str">
        <f>IF($C23&lt;&gt;"", EventAutoPopulate!H23, "")</f>
        <v/>
      </c>
      <c r="L23" s="42" t="str">
        <f>IF($C23&lt;&gt;"", EventAutoPopulate!I23, "")</f>
        <v/>
      </c>
      <c r="M23" s="42" t="str">
        <f>IF($C23&lt;&gt;"", EventAutoPopulate!J23, "")</f>
        <v/>
      </c>
    </row>
    <row r="24">
      <c r="A24" s="28"/>
      <c r="C24" s="38"/>
      <c r="D24" s="39"/>
      <c r="E24" s="42" t="str">
        <f>IF($C24&lt;&gt;"", EventAutoPopulate!B24, "")</f>
        <v/>
      </c>
      <c r="F24" s="42" t="str">
        <f>IF($C24&lt;&gt;"", EventAutoPopulate!C24, "")</f>
        <v/>
      </c>
      <c r="G24" s="42" t="str">
        <f>IF($C24&lt;&gt;"", EventAutoPopulate!D24, "")</f>
        <v/>
      </c>
      <c r="H24" s="42" t="str">
        <f>IF($C24&lt;&gt;"", EventAutoPopulate!E24, "")</f>
        <v/>
      </c>
      <c r="I24" s="42" t="str">
        <f>IF($C24&lt;&gt;"", EventAutoPopulate!F24, "")</f>
        <v/>
      </c>
      <c r="J24" s="42" t="str">
        <f>IF($C24&lt;&gt;"", EventAutoPopulate!G24, "")</f>
        <v/>
      </c>
      <c r="K24" s="43" t="str">
        <f>IF($C24&lt;&gt;"", EventAutoPopulate!H24, "")</f>
        <v/>
      </c>
      <c r="L24" s="42" t="str">
        <f>IF($C24&lt;&gt;"", EventAutoPopulate!I24, "")</f>
        <v/>
      </c>
      <c r="M24" s="42" t="str">
        <f>IF($C24&lt;&gt;"", EventAutoPopulate!J24, "")</f>
        <v/>
      </c>
    </row>
    <row r="25">
      <c r="A25" s="28"/>
      <c r="C25" s="38"/>
      <c r="D25" s="39"/>
      <c r="E25" s="42" t="str">
        <f>IF($C25&lt;&gt;"", EventAutoPopulate!B25, "")</f>
        <v/>
      </c>
      <c r="F25" s="42" t="str">
        <f>IF($C25&lt;&gt;"", EventAutoPopulate!C25, "")</f>
        <v/>
      </c>
      <c r="G25" s="42" t="str">
        <f>IF($C25&lt;&gt;"", EventAutoPopulate!D25, "")</f>
        <v/>
      </c>
      <c r="H25" s="42" t="str">
        <f>IF($C25&lt;&gt;"", EventAutoPopulate!E25, "")</f>
        <v/>
      </c>
      <c r="I25" s="42" t="str">
        <f>IF($C25&lt;&gt;"", EventAutoPopulate!F25, "")</f>
        <v/>
      </c>
      <c r="J25" s="42" t="str">
        <f>IF($C25&lt;&gt;"", EventAutoPopulate!G25, "")</f>
        <v/>
      </c>
      <c r="K25" s="43" t="str">
        <f>IF($C25&lt;&gt;"", EventAutoPopulate!H25, "")</f>
        <v/>
      </c>
      <c r="L25" s="42" t="str">
        <f>IF($C25&lt;&gt;"", EventAutoPopulate!I25, "")</f>
        <v/>
      </c>
      <c r="M25" s="42" t="str">
        <f>IF($C25&lt;&gt;"", EventAutoPopulate!J25, "")</f>
        <v/>
      </c>
    </row>
    <row r="26">
      <c r="A26" s="28"/>
      <c r="C26" s="38"/>
      <c r="D26" s="39"/>
      <c r="E26" s="42" t="str">
        <f>IF($C26&lt;&gt;"", EventAutoPopulate!B26, "")</f>
        <v/>
      </c>
      <c r="F26" s="42" t="str">
        <f>IF($C26&lt;&gt;"", EventAutoPopulate!C26, "")</f>
        <v/>
      </c>
      <c r="G26" s="42" t="str">
        <f>IF($C26&lt;&gt;"", EventAutoPopulate!D26, "")</f>
        <v/>
      </c>
      <c r="H26" s="42" t="str">
        <f>IF($C26&lt;&gt;"", EventAutoPopulate!E26, "")</f>
        <v/>
      </c>
      <c r="I26" s="42" t="str">
        <f>IF($C26&lt;&gt;"", EventAutoPopulate!F26, "")</f>
        <v/>
      </c>
      <c r="J26" s="42" t="str">
        <f>IF($C26&lt;&gt;"", EventAutoPopulate!G26, "")</f>
        <v/>
      </c>
      <c r="K26" s="43" t="str">
        <f>IF($C26&lt;&gt;"", EventAutoPopulate!H26, "")</f>
        <v/>
      </c>
      <c r="L26" s="42" t="str">
        <f>IF($C26&lt;&gt;"", EventAutoPopulate!I26, "")</f>
        <v/>
      </c>
      <c r="M26" s="42" t="str">
        <f>IF($C26&lt;&gt;"", EventAutoPopulate!J26, "")</f>
        <v/>
      </c>
    </row>
    <row r="27">
      <c r="A27" s="28"/>
      <c r="C27" s="38"/>
      <c r="D27" s="39"/>
      <c r="E27" s="42" t="str">
        <f>IF($C27&lt;&gt;"", EventAutoPopulate!B27, "")</f>
        <v/>
      </c>
      <c r="F27" s="42" t="str">
        <f>IF($C27&lt;&gt;"", EventAutoPopulate!C27, "")</f>
        <v/>
      </c>
      <c r="G27" s="42" t="str">
        <f>IF($C27&lt;&gt;"", EventAutoPopulate!D27, "")</f>
        <v/>
      </c>
      <c r="H27" s="42" t="str">
        <f>IF($C27&lt;&gt;"", EventAutoPopulate!E27, "")</f>
        <v/>
      </c>
      <c r="I27" s="42" t="str">
        <f>IF($C27&lt;&gt;"", EventAutoPopulate!F27, "")</f>
        <v/>
      </c>
      <c r="J27" s="42" t="str">
        <f>IF($C27&lt;&gt;"", EventAutoPopulate!G27, "")</f>
        <v/>
      </c>
      <c r="K27" s="43" t="str">
        <f>IF($C27&lt;&gt;"", EventAutoPopulate!H27, "")</f>
        <v/>
      </c>
      <c r="L27" s="42" t="str">
        <f>IF($C27&lt;&gt;"", EventAutoPopulate!I27, "")</f>
        <v/>
      </c>
      <c r="M27" s="42" t="str">
        <f>IF($C27&lt;&gt;"", EventAutoPopulate!J27, "")</f>
        <v/>
      </c>
    </row>
    <row r="28">
      <c r="A28" s="28"/>
      <c r="C28" s="38"/>
      <c r="D28" s="39"/>
      <c r="E28" s="42" t="str">
        <f>IF($C28&lt;&gt;"", EventAutoPopulate!B28, "")</f>
        <v/>
      </c>
      <c r="F28" s="42" t="str">
        <f>IF($C28&lt;&gt;"", EventAutoPopulate!C28, "")</f>
        <v/>
      </c>
      <c r="G28" s="42" t="str">
        <f>IF($C28&lt;&gt;"", EventAutoPopulate!D28, "")</f>
        <v/>
      </c>
      <c r="H28" s="42" t="str">
        <f>IF($C28&lt;&gt;"", EventAutoPopulate!E28, "")</f>
        <v/>
      </c>
      <c r="I28" s="42" t="str">
        <f>IF($C28&lt;&gt;"", EventAutoPopulate!F28, "")</f>
        <v/>
      </c>
      <c r="J28" s="42" t="str">
        <f>IF($C28&lt;&gt;"", EventAutoPopulate!G28, "")</f>
        <v/>
      </c>
      <c r="K28" s="43" t="str">
        <f>IF($C28&lt;&gt;"", EventAutoPopulate!H28, "")</f>
        <v/>
      </c>
      <c r="L28" s="42" t="str">
        <f>IF($C28&lt;&gt;"", EventAutoPopulate!I28, "")</f>
        <v/>
      </c>
      <c r="M28" s="42" t="str">
        <f>IF($C28&lt;&gt;"", EventAutoPopulate!J28, "")</f>
        <v/>
      </c>
    </row>
    <row r="29">
      <c r="A29" s="28" t="str">
        <f>IF(C29&lt;&gt;"", EventAutoPopulate!K29, "")</f>
        <v/>
      </c>
      <c r="C29" s="38"/>
      <c r="D29" s="39"/>
      <c r="E29" s="42" t="str">
        <f>IF($C29&lt;&gt;"", EventAutoPopulate!B29, "")</f>
        <v/>
      </c>
      <c r="F29" s="42" t="str">
        <f>IF($C29&lt;&gt;"", EventAutoPopulate!C29, "")</f>
        <v/>
      </c>
      <c r="G29" s="42" t="str">
        <f>IF($C29&lt;&gt;"", EventAutoPopulate!D29, "")</f>
        <v/>
      </c>
      <c r="H29" s="42" t="str">
        <f>IF($C29&lt;&gt;"", EventAutoPopulate!E29, "")</f>
        <v/>
      </c>
      <c r="I29" s="42" t="str">
        <f>IF($C29&lt;&gt;"", EventAutoPopulate!F29, "")</f>
        <v/>
      </c>
      <c r="J29" s="42" t="str">
        <f>IF($C29&lt;&gt;"", EventAutoPopulate!G29, "")</f>
        <v/>
      </c>
      <c r="K29" s="43" t="str">
        <f>IF($C29&lt;&gt;"", EventAutoPopulate!H29, "")</f>
        <v/>
      </c>
      <c r="L29" s="42" t="str">
        <f>IF($C29&lt;&gt;"", EventAutoPopulate!I29, "")</f>
        <v/>
      </c>
      <c r="M29" s="42" t="str">
        <f>IF($C29&lt;&gt;"", EventAutoPopulate!J29, "")</f>
        <v/>
      </c>
    </row>
    <row r="30">
      <c r="A30" s="28" t="str">
        <f>IF(C30&lt;&gt;"", EventAutoPopulate!K30, "")</f>
        <v/>
      </c>
      <c r="C30" s="38"/>
      <c r="D30" s="39"/>
      <c r="E30" s="42" t="str">
        <f>IF($C30&lt;&gt;"", EventAutoPopulate!B30, "")</f>
        <v/>
      </c>
      <c r="F30" s="42" t="str">
        <f>IF($C30&lt;&gt;"", EventAutoPopulate!C30, "")</f>
        <v/>
      </c>
      <c r="G30" s="42" t="str">
        <f>IF($C30&lt;&gt;"", EventAutoPopulate!D30, "")</f>
        <v/>
      </c>
      <c r="H30" s="42" t="str">
        <f>IF($C30&lt;&gt;"", EventAutoPopulate!E30, "")</f>
        <v/>
      </c>
      <c r="I30" s="42" t="str">
        <f>IF($C30&lt;&gt;"", EventAutoPopulate!F30, "")</f>
        <v/>
      </c>
      <c r="J30" s="42" t="str">
        <f>IF($C30&lt;&gt;"", EventAutoPopulate!G30, "")</f>
        <v/>
      </c>
      <c r="K30" s="43" t="str">
        <f>IF($C30&lt;&gt;"", EventAutoPopulate!H30, "")</f>
        <v/>
      </c>
      <c r="L30" s="42" t="str">
        <f>IF($C30&lt;&gt;"", EventAutoPopulate!I30, "")</f>
        <v/>
      </c>
      <c r="M30" s="42" t="str">
        <f>IF($C30&lt;&gt;"", EventAutoPopulate!J30, "")</f>
        <v/>
      </c>
    </row>
    <row r="31">
      <c r="A31" s="28" t="str">
        <f>IF(C31&lt;&gt;"", EventAutoPopulate!K31, "")</f>
        <v/>
      </c>
      <c r="C31" s="38"/>
      <c r="D31" s="39"/>
      <c r="E31" s="42" t="str">
        <f>IF($C31&lt;&gt;"", EventAutoPopulate!B31, "")</f>
        <v/>
      </c>
      <c r="F31" s="42" t="str">
        <f>IF($C31&lt;&gt;"", EventAutoPopulate!C31, "")</f>
        <v/>
      </c>
      <c r="G31" s="42" t="str">
        <f>IF($C31&lt;&gt;"", EventAutoPopulate!D31, "")</f>
        <v/>
      </c>
      <c r="H31" s="42" t="str">
        <f>IF($C31&lt;&gt;"", EventAutoPopulate!E31, "")</f>
        <v/>
      </c>
      <c r="I31" s="42" t="str">
        <f>IF($C31&lt;&gt;"", EventAutoPopulate!F31, "")</f>
        <v/>
      </c>
      <c r="J31" s="42" t="str">
        <f>IF($C31&lt;&gt;"", EventAutoPopulate!G31, "")</f>
        <v/>
      </c>
      <c r="K31" s="43" t="str">
        <f>IF($C31&lt;&gt;"", EventAutoPopulate!H31, "")</f>
        <v/>
      </c>
      <c r="L31" s="42" t="str">
        <f>IF($C31&lt;&gt;"", EventAutoPopulate!I31, "")</f>
        <v/>
      </c>
      <c r="M31" s="42" t="str">
        <f>IF($C31&lt;&gt;"", EventAutoPopulate!J31, "")</f>
        <v/>
      </c>
    </row>
    <row r="32">
      <c r="A32" s="28" t="str">
        <f>IF(C32&lt;&gt;"", EventAutoPopulate!K32, "")</f>
        <v/>
      </c>
      <c r="C32" s="38"/>
      <c r="D32" s="39"/>
      <c r="E32" s="42" t="str">
        <f>IF($C32&lt;&gt;"", EventAutoPopulate!B32, "")</f>
        <v/>
      </c>
      <c r="F32" s="42" t="str">
        <f>IF($C32&lt;&gt;"", EventAutoPopulate!C32, "")</f>
        <v/>
      </c>
      <c r="G32" s="42" t="str">
        <f>IF($C32&lt;&gt;"", EventAutoPopulate!D32, "")</f>
        <v/>
      </c>
      <c r="H32" s="42" t="str">
        <f>IF($C32&lt;&gt;"", EventAutoPopulate!E32, "")</f>
        <v/>
      </c>
      <c r="I32" s="42" t="str">
        <f>IF($C32&lt;&gt;"", EventAutoPopulate!F32, "")</f>
        <v/>
      </c>
      <c r="J32" s="42" t="str">
        <f>IF($C32&lt;&gt;"", EventAutoPopulate!G32, "")</f>
        <v/>
      </c>
      <c r="K32" s="43" t="str">
        <f>IF($C32&lt;&gt;"", EventAutoPopulate!H32, "")</f>
        <v/>
      </c>
      <c r="L32" s="42" t="str">
        <f>IF($C32&lt;&gt;"", EventAutoPopulate!I32, "")</f>
        <v/>
      </c>
      <c r="M32" s="42" t="str">
        <f>IF($C32&lt;&gt;"", EventAutoPopulate!J32, "")</f>
        <v/>
      </c>
    </row>
    <row r="33">
      <c r="A33" s="28" t="str">
        <f>IF(C33&lt;&gt;"", EventAutoPopulate!K33, "")</f>
        <v/>
      </c>
      <c r="C33" s="38"/>
      <c r="D33" s="39"/>
      <c r="E33" s="42" t="str">
        <f>IF($C33&lt;&gt;"", EventAutoPopulate!B33, "")</f>
        <v/>
      </c>
      <c r="F33" s="42" t="str">
        <f>IF($C33&lt;&gt;"", EventAutoPopulate!C33, "")</f>
        <v/>
      </c>
      <c r="G33" s="42" t="str">
        <f>IF($C33&lt;&gt;"", EventAutoPopulate!D33, "")</f>
        <v/>
      </c>
      <c r="H33" s="42" t="str">
        <f>IF($C33&lt;&gt;"", EventAutoPopulate!E33, "")</f>
        <v/>
      </c>
      <c r="I33" s="42" t="str">
        <f>IF($C33&lt;&gt;"", EventAutoPopulate!F33, "")</f>
        <v/>
      </c>
      <c r="J33" s="42" t="str">
        <f>IF($C33&lt;&gt;"", EventAutoPopulate!G33, "")</f>
        <v/>
      </c>
      <c r="K33" s="43" t="str">
        <f>IF($C33&lt;&gt;"", EventAutoPopulate!H33, "")</f>
        <v/>
      </c>
      <c r="L33" s="42" t="str">
        <f>IF($C33&lt;&gt;"", EventAutoPopulate!I33, "")</f>
        <v/>
      </c>
      <c r="M33" s="42" t="str">
        <f>IF($C33&lt;&gt;"", EventAutoPopulate!J33, "")</f>
        <v/>
      </c>
    </row>
    <row r="34">
      <c r="A34" s="28" t="str">
        <f>IF(C34&lt;&gt;"", EventAutoPopulate!K34, "")</f>
        <v/>
      </c>
      <c r="C34" s="38"/>
      <c r="D34" s="39"/>
      <c r="E34" s="42" t="str">
        <f>IF($C34&lt;&gt;"", EventAutoPopulate!B34, "")</f>
        <v/>
      </c>
      <c r="F34" s="42" t="str">
        <f>IF($C34&lt;&gt;"", EventAutoPopulate!C34, "")</f>
        <v/>
      </c>
      <c r="G34" s="42" t="str">
        <f>IF($C34&lt;&gt;"", EventAutoPopulate!D34, "")</f>
        <v/>
      </c>
      <c r="H34" s="42" t="str">
        <f>IF($C34&lt;&gt;"", EventAutoPopulate!E34, "")</f>
        <v/>
      </c>
      <c r="I34" s="42" t="str">
        <f>IF($C34&lt;&gt;"", EventAutoPopulate!F34, "")</f>
        <v/>
      </c>
      <c r="J34" s="42" t="str">
        <f>IF($C34&lt;&gt;"", EventAutoPopulate!G34, "")</f>
        <v/>
      </c>
      <c r="K34" s="43" t="str">
        <f>IF($C34&lt;&gt;"", EventAutoPopulate!H34, "")</f>
        <v/>
      </c>
      <c r="L34" s="42" t="str">
        <f>IF($C34&lt;&gt;"", EventAutoPopulate!I34, "")</f>
        <v/>
      </c>
      <c r="M34" s="42" t="str">
        <f>IF($C34&lt;&gt;"", EventAutoPopulate!J34, "")</f>
        <v/>
      </c>
    </row>
    <row r="35">
      <c r="A35" s="28" t="str">
        <f>IF(C35&lt;&gt;"", EventAutoPopulate!K35, "")</f>
        <v/>
      </c>
      <c r="C35" s="38"/>
      <c r="D35" s="39"/>
      <c r="E35" s="42" t="str">
        <f>IF($C35&lt;&gt;"", EventAutoPopulate!B35, "")</f>
        <v/>
      </c>
      <c r="F35" s="42" t="str">
        <f>IF($C35&lt;&gt;"", EventAutoPopulate!C35, "")</f>
        <v/>
      </c>
      <c r="G35" s="42" t="str">
        <f>IF($C35&lt;&gt;"", EventAutoPopulate!D35, "")</f>
        <v/>
      </c>
      <c r="H35" s="42" t="str">
        <f>IF($C35&lt;&gt;"", EventAutoPopulate!E35, "")</f>
        <v/>
      </c>
      <c r="I35" s="42" t="str">
        <f>IF($C35&lt;&gt;"", EventAutoPopulate!F35, "")</f>
        <v/>
      </c>
      <c r="J35" s="42" t="str">
        <f>IF($C35&lt;&gt;"", EventAutoPopulate!G35, "")</f>
        <v/>
      </c>
      <c r="K35" s="43" t="str">
        <f>IF($C35&lt;&gt;"", EventAutoPopulate!H35, "")</f>
        <v/>
      </c>
      <c r="L35" s="42" t="str">
        <f>IF($C35&lt;&gt;"", EventAutoPopulate!I35, "")</f>
        <v/>
      </c>
      <c r="M35" s="42" t="str">
        <f>IF($C35&lt;&gt;"", EventAutoPopulate!J35, "")</f>
        <v/>
      </c>
    </row>
    <row r="36">
      <c r="A36" s="28" t="str">
        <f>IF(C36&lt;&gt;"", EventAutoPopulate!K36, "")</f>
        <v/>
      </c>
      <c r="C36" s="38"/>
      <c r="D36" s="39"/>
      <c r="E36" s="42" t="str">
        <f>IF($C36&lt;&gt;"", EventAutoPopulate!B36, "")</f>
        <v/>
      </c>
      <c r="F36" s="42" t="str">
        <f>IF($C36&lt;&gt;"", EventAutoPopulate!C36, "")</f>
        <v/>
      </c>
      <c r="G36" s="42" t="str">
        <f>IF($C36&lt;&gt;"", EventAutoPopulate!D36, "")</f>
        <v/>
      </c>
      <c r="H36" s="42" t="str">
        <f>IF($C36&lt;&gt;"", EventAutoPopulate!E36, "")</f>
        <v/>
      </c>
      <c r="I36" s="42" t="str">
        <f>IF($C36&lt;&gt;"", EventAutoPopulate!F36, "")</f>
        <v/>
      </c>
      <c r="J36" s="42" t="str">
        <f>IF($C36&lt;&gt;"", EventAutoPopulate!G36, "")</f>
        <v/>
      </c>
      <c r="K36" s="43" t="str">
        <f>IF($C36&lt;&gt;"", EventAutoPopulate!H36, "")</f>
        <v/>
      </c>
      <c r="L36" s="42" t="str">
        <f>IF($C36&lt;&gt;"", EventAutoPopulate!I36, "")</f>
        <v/>
      </c>
      <c r="M36" s="42" t="str">
        <f>IF($C36&lt;&gt;"", EventAutoPopulate!J36, "")</f>
        <v/>
      </c>
    </row>
    <row r="37">
      <c r="A37" s="28" t="str">
        <f>IF(C37&lt;&gt;"", EventAutoPopulate!K37, "")</f>
        <v/>
      </c>
      <c r="C37" s="38"/>
      <c r="D37" s="39"/>
      <c r="E37" s="42" t="str">
        <f>IF($C37&lt;&gt;"", EventAutoPopulate!B37, "")</f>
        <v/>
      </c>
      <c r="F37" s="42" t="str">
        <f>IF($C37&lt;&gt;"", EventAutoPopulate!C37, "")</f>
        <v/>
      </c>
      <c r="G37" s="42" t="str">
        <f>IF($C37&lt;&gt;"", EventAutoPopulate!D37, "")</f>
        <v/>
      </c>
      <c r="H37" s="42" t="str">
        <f>IF($C37&lt;&gt;"", EventAutoPopulate!E37, "")</f>
        <v/>
      </c>
      <c r="I37" s="42" t="str">
        <f>IF($C37&lt;&gt;"", EventAutoPopulate!F37, "")</f>
        <v/>
      </c>
      <c r="J37" s="42" t="str">
        <f>IF($C37&lt;&gt;"", EventAutoPopulate!G37, "")</f>
        <v/>
      </c>
      <c r="K37" s="43" t="str">
        <f>IF($C37&lt;&gt;"", EventAutoPopulate!H37, "")</f>
        <v/>
      </c>
      <c r="L37" s="42" t="str">
        <f>IF($C37&lt;&gt;"", EventAutoPopulate!I37, "")</f>
        <v/>
      </c>
      <c r="M37" s="42" t="str">
        <f>IF($C37&lt;&gt;"", EventAutoPopulate!J37, "")</f>
        <v/>
      </c>
    </row>
    <row r="38">
      <c r="A38" s="28" t="str">
        <f>IF(C38&lt;&gt;"", EventAutoPopulate!K38, "")</f>
        <v/>
      </c>
      <c r="C38" s="38"/>
      <c r="D38" s="39"/>
      <c r="E38" s="42" t="str">
        <f>IF($C38&lt;&gt;"", EventAutoPopulate!B38, "")</f>
        <v/>
      </c>
      <c r="F38" s="42" t="str">
        <f>IF($C38&lt;&gt;"", EventAutoPopulate!C38, "")</f>
        <v/>
      </c>
      <c r="G38" s="42" t="str">
        <f>IF($C38&lt;&gt;"", EventAutoPopulate!D38, "")</f>
        <v/>
      </c>
      <c r="H38" s="42" t="str">
        <f>IF($C38&lt;&gt;"", EventAutoPopulate!E38, "")</f>
        <v/>
      </c>
      <c r="I38" s="42" t="str">
        <f>IF($C38&lt;&gt;"", EventAutoPopulate!F38, "")</f>
        <v/>
      </c>
      <c r="J38" s="42" t="str">
        <f>IF($C38&lt;&gt;"", EventAutoPopulate!G38, "")</f>
        <v/>
      </c>
      <c r="K38" s="43" t="str">
        <f>IF($C38&lt;&gt;"", EventAutoPopulate!H38, "")</f>
        <v/>
      </c>
      <c r="L38" s="42" t="str">
        <f>IF($C38&lt;&gt;"", EventAutoPopulate!I38, "")</f>
        <v/>
      </c>
      <c r="M38" s="42" t="str">
        <f>IF($C38&lt;&gt;"", EventAutoPopulate!J38, "")</f>
        <v/>
      </c>
    </row>
    <row r="39">
      <c r="A39" s="28" t="str">
        <f>IF(C39&lt;&gt;"", EventAutoPopulate!K39, "")</f>
        <v/>
      </c>
      <c r="C39" s="38"/>
      <c r="D39" s="39"/>
      <c r="E39" s="42" t="str">
        <f>IF($C39&lt;&gt;"", EventAutoPopulate!B39, "")</f>
        <v/>
      </c>
      <c r="F39" s="42" t="str">
        <f>IF($C39&lt;&gt;"", EventAutoPopulate!C39, "")</f>
        <v/>
      </c>
      <c r="G39" s="42" t="str">
        <f>IF($C39&lt;&gt;"", EventAutoPopulate!D39, "")</f>
        <v/>
      </c>
      <c r="H39" s="42" t="str">
        <f>IF($C39&lt;&gt;"", EventAutoPopulate!E39, "")</f>
        <v/>
      </c>
      <c r="I39" s="42" t="str">
        <f>IF($C39&lt;&gt;"", EventAutoPopulate!F39, "")</f>
        <v/>
      </c>
      <c r="J39" s="42" t="str">
        <f>IF($C39&lt;&gt;"", EventAutoPopulate!G39, "")</f>
        <v/>
      </c>
      <c r="K39" s="43" t="str">
        <f>IF($C39&lt;&gt;"", EventAutoPopulate!H39, "")</f>
        <v/>
      </c>
      <c r="L39" s="42" t="str">
        <f>IF($C39&lt;&gt;"", EventAutoPopulate!I39, "")</f>
        <v/>
      </c>
      <c r="M39" s="42" t="str">
        <f>IF($C39&lt;&gt;"", EventAutoPopulate!J39, "")</f>
        <v/>
      </c>
    </row>
    <row r="40">
      <c r="A40" s="28" t="str">
        <f>IF(C40&lt;&gt;"", EventAutoPopulate!K40, "")</f>
        <v/>
      </c>
      <c r="C40" s="38"/>
      <c r="D40" s="39"/>
      <c r="E40" s="42" t="str">
        <f>IF($C40&lt;&gt;"", EventAutoPopulate!B40, "")</f>
        <v/>
      </c>
      <c r="F40" s="42" t="str">
        <f>IF($C40&lt;&gt;"", EventAutoPopulate!C40, "")</f>
        <v/>
      </c>
      <c r="G40" s="42" t="str">
        <f>IF($C40&lt;&gt;"", EventAutoPopulate!D40, "")</f>
        <v/>
      </c>
      <c r="H40" s="42" t="str">
        <f>IF($C40&lt;&gt;"", EventAutoPopulate!E40, "")</f>
        <v/>
      </c>
      <c r="I40" s="42" t="str">
        <f>IF($C40&lt;&gt;"", EventAutoPopulate!F40, "")</f>
        <v/>
      </c>
      <c r="J40" s="42" t="str">
        <f>IF($C40&lt;&gt;"", EventAutoPopulate!G40, "")</f>
        <v/>
      </c>
      <c r="K40" s="43" t="str">
        <f>IF($C40&lt;&gt;"", EventAutoPopulate!H40, "")</f>
        <v/>
      </c>
      <c r="L40" s="42" t="str">
        <f>IF($C40&lt;&gt;"", EventAutoPopulate!I40, "")</f>
        <v/>
      </c>
      <c r="M40" s="42" t="str">
        <f>IF($C40&lt;&gt;"", EventAutoPopulate!J40, "")</f>
        <v/>
      </c>
    </row>
    <row r="41">
      <c r="A41" s="28" t="str">
        <f>IF(C41&lt;&gt;"", EventAutoPopulate!K41, "")</f>
        <v/>
      </c>
      <c r="C41" s="38"/>
      <c r="D41" s="39"/>
      <c r="E41" s="42" t="str">
        <f>IF($C41&lt;&gt;"", EventAutoPopulate!B41, "")</f>
        <v/>
      </c>
      <c r="F41" s="42" t="str">
        <f>IF($C41&lt;&gt;"", EventAutoPopulate!C41, "")</f>
        <v/>
      </c>
      <c r="G41" s="42" t="str">
        <f>IF($C41&lt;&gt;"", EventAutoPopulate!D41, "")</f>
        <v/>
      </c>
      <c r="H41" s="42" t="str">
        <f>IF($C41&lt;&gt;"", EventAutoPopulate!E41, "")</f>
        <v/>
      </c>
      <c r="I41" s="42" t="str">
        <f>IF($C41&lt;&gt;"", EventAutoPopulate!F41, "")</f>
        <v/>
      </c>
      <c r="J41" s="42" t="str">
        <f>IF($C41&lt;&gt;"", EventAutoPopulate!G41, "")</f>
        <v/>
      </c>
      <c r="K41" s="43" t="str">
        <f>IF($C41&lt;&gt;"", EventAutoPopulate!H41, "")</f>
        <v/>
      </c>
      <c r="L41" s="42" t="str">
        <f>IF($C41&lt;&gt;"", EventAutoPopulate!I41, "")</f>
        <v/>
      </c>
      <c r="M41" s="42" t="str">
        <f>IF($C41&lt;&gt;"", EventAutoPopulate!J41, "")</f>
        <v/>
      </c>
    </row>
    <row r="42">
      <c r="A42" s="28" t="str">
        <f>IF(C42&lt;&gt;"", EventAutoPopulate!K42, "")</f>
        <v/>
      </c>
      <c r="C42" s="38"/>
      <c r="D42" s="39"/>
      <c r="E42" s="42" t="str">
        <f>IF($C42&lt;&gt;"", EventAutoPopulate!B42, "")</f>
        <v/>
      </c>
      <c r="F42" s="42" t="str">
        <f>IF($C42&lt;&gt;"", EventAutoPopulate!C42, "")</f>
        <v/>
      </c>
      <c r="G42" s="42" t="str">
        <f>IF($C42&lt;&gt;"", EventAutoPopulate!D42, "")</f>
        <v/>
      </c>
      <c r="H42" s="42" t="str">
        <f>IF($C42&lt;&gt;"", EventAutoPopulate!E42, "")</f>
        <v/>
      </c>
      <c r="I42" s="42" t="str">
        <f>IF($C42&lt;&gt;"", EventAutoPopulate!F42, "")</f>
        <v/>
      </c>
      <c r="J42" s="42" t="str">
        <f>IF($C42&lt;&gt;"", EventAutoPopulate!G42, "")</f>
        <v/>
      </c>
      <c r="K42" s="43" t="str">
        <f>IF($C42&lt;&gt;"", EventAutoPopulate!H42, "")</f>
        <v/>
      </c>
      <c r="L42" s="42" t="str">
        <f>IF($C42&lt;&gt;"", EventAutoPopulate!I42, "")</f>
        <v/>
      </c>
      <c r="M42" s="42" t="str">
        <f>IF($C42&lt;&gt;"", EventAutoPopulate!J42, "")</f>
        <v/>
      </c>
    </row>
    <row r="43">
      <c r="A43" s="28" t="str">
        <f>IF(C43&lt;&gt;"", EventAutoPopulate!K43, "")</f>
        <v/>
      </c>
      <c r="C43" s="38"/>
      <c r="D43" s="39"/>
      <c r="E43" s="42" t="str">
        <f>IF($C43&lt;&gt;"", EventAutoPopulate!B43, "")</f>
        <v/>
      </c>
      <c r="F43" s="42" t="str">
        <f>IF($C43&lt;&gt;"", EventAutoPopulate!C43, "")</f>
        <v/>
      </c>
      <c r="G43" s="42" t="str">
        <f>IF($C43&lt;&gt;"", EventAutoPopulate!D43, "")</f>
        <v/>
      </c>
      <c r="H43" s="42" t="str">
        <f>IF($C43&lt;&gt;"", EventAutoPopulate!E43, "")</f>
        <v/>
      </c>
      <c r="I43" s="42" t="str">
        <f>IF($C43&lt;&gt;"", EventAutoPopulate!F43, "")</f>
        <v/>
      </c>
      <c r="J43" s="42" t="str">
        <f>IF($C43&lt;&gt;"", EventAutoPopulate!G43, "")</f>
        <v/>
      </c>
      <c r="K43" s="43" t="str">
        <f>IF($C43&lt;&gt;"", EventAutoPopulate!H43, "")</f>
        <v/>
      </c>
      <c r="L43" s="42" t="str">
        <f>IF($C43&lt;&gt;"", EventAutoPopulate!I43, "")</f>
        <v/>
      </c>
      <c r="M43" s="42" t="str">
        <f>IF($C43&lt;&gt;"", EventAutoPopulate!J43, "")</f>
        <v/>
      </c>
    </row>
    <row r="44">
      <c r="A44" s="28" t="str">
        <f>IF(C44&lt;&gt;"", EventAutoPopulate!K44, "")</f>
        <v/>
      </c>
      <c r="C44" s="38"/>
      <c r="D44" s="39"/>
      <c r="E44" s="42" t="str">
        <f>IF($C44&lt;&gt;"", EventAutoPopulate!B44, "")</f>
        <v/>
      </c>
      <c r="F44" s="42" t="str">
        <f>IF($C44&lt;&gt;"", EventAutoPopulate!C44, "")</f>
        <v/>
      </c>
      <c r="G44" s="42" t="str">
        <f>IF($C44&lt;&gt;"", EventAutoPopulate!D44, "")</f>
        <v/>
      </c>
      <c r="H44" s="42" t="str">
        <f>IF($C44&lt;&gt;"", EventAutoPopulate!E44, "")</f>
        <v/>
      </c>
      <c r="I44" s="42" t="str">
        <f>IF($C44&lt;&gt;"", EventAutoPopulate!F44, "")</f>
        <v/>
      </c>
      <c r="J44" s="42" t="str">
        <f>IF($C44&lt;&gt;"", EventAutoPopulate!G44, "")</f>
        <v/>
      </c>
      <c r="K44" s="43" t="str">
        <f>IF($C44&lt;&gt;"", EventAutoPopulate!H44, "")</f>
        <v/>
      </c>
      <c r="L44" s="42" t="str">
        <f>IF($C44&lt;&gt;"", EventAutoPopulate!I44, "")</f>
        <v/>
      </c>
      <c r="M44" s="42" t="str">
        <f>IF($C44&lt;&gt;"", EventAutoPopulate!J44, "")</f>
        <v/>
      </c>
    </row>
    <row r="45">
      <c r="A45" s="28" t="str">
        <f>IF(C45&lt;&gt;"", EventAutoPopulate!K45, "")</f>
        <v/>
      </c>
      <c r="C45" s="38"/>
      <c r="D45" s="39"/>
      <c r="E45" s="42" t="str">
        <f>IF($C45&lt;&gt;"", EventAutoPopulate!B45, "")</f>
        <v/>
      </c>
      <c r="F45" s="42" t="str">
        <f>IF($C45&lt;&gt;"", EventAutoPopulate!C45, "")</f>
        <v/>
      </c>
      <c r="G45" s="42" t="str">
        <f>IF($C45&lt;&gt;"", EventAutoPopulate!D45, "")</f>
        <v/>
      </c>
      <c r="H45" s="42" t="str">
        <f>IF($C45&lt;&gt;"", EventAutoPopulate!E45, "")</f>
        <v/>
      </c>
      <c r="I45" s="42" t="str">
        <f>IF($C45&lt;&gt;"", EventAutoPopulate!F45, "")</f>
        <v/>
      </c>
      <c r="J45" s="42" t="str">
        <f>IF($C45&lt;&gt;"", EventAutoPopulate!G45, "")</f>
        <v/>
      </c>
      <c r="K45" s="43" t="str">
        <f>IF($C45&lt;&gt;"", EventAutoPopulate!H45, "")</f>
        <v/>
      </c>
      <c r="L45" s="42" t="str">
        <f>IF($C45&lt;&gt;"", EventAutoPopulate!I45, "")</f>
        <v/>
      </c>
      <c r="M45" s="42" t="str">
        <f>IF($C45&lt;&gt;"", EventAutoPopulate!J45, "")</f>
        <v/>
      </c>
    </row>
    <row r="46">
      <c r="A46" s="28" t="str">
        <f>IF(C46&lt;&gt;"", EventAutoPopulate!K46, "")</f>
        <v/>
      </c>
      <c r="C46" s="38"/>
      <c r="D46" s="39"/>
      <c r="E46" s="42" t="str">
        <f>IF($C46&lt;&gt;"", EventAutoPopulate!B46, "")</f>
        <v/>
      </c>
      <c r="F46" s="42" t="str">
        <f>IF($C46&lt;&gt;"", EventAutoPopulate!C46, "")</f>
        <v/>
      </c>
      <c r="G46" s="42" t="str">
        <f>IF($C46&lt;&gt;"", EventAutoPopulate!D46, "")</f>
        <v/>
      </c>
      <c r="H46" s="42" t="str">
        <f>IF($C46&lt;&gt;"", EventAutoPopulate!E46, "")</f>
        <v/>
      </c>
      <c r="I46" s="42" t="str">
        <f>IF($C46&lt;&gt;"", EventAutoPopulate!F46, "")</f>
        <v/>
      </c>
      <c r="J46" s="42" t="str">
        <f>IF($C46&lt;&gt;"", EventAutoPopulate!G46, "")</f>
        <v/>
      </c>
      <c r="K46" s="43" t="str">
        <f>IF($C46&lt;&gt;"", EventAutoPopulate!H46, "")</f>
        <v/>
      </c>
      <c r="L46" s="42" t="str">
        <f>IF($C46&lt;&gt;"", EventAutoPopulate!I46, "")</f>
        <v/>
      </c>
      <c r="M46" s="42" t="str">
        <f>IF($C46&lt;&gt;"", EventAutoPopulate!J46, "")</f>
        <v/>
      </c>
    </row>
    <row r="47">
      <c r="A47" s="28" t="str">
        <f>IF(C47&lt;&gt;"", EventAutoPopulate!K47, "")</f>
        <v/>
      </c>
      <c r="C47" s="38"/>
      <c r="D47" s="39"/>
      <c r="E47" s="42" t="str">
        <f>IF($C47&lt;&gt;"", EventAutoPopulate!B47, "")</f>
        <v/>
      </c>
      <c r="F47" s="42" t="str">
        <f>IF($C47&lt;&gt;"", EventAutoPopulate!C47, "")</f>
        <v/>
      </c>
      <c r="G47" s="42" t="str">
        <f>IF($C47&lt;&gt;"", EventAutoPopulate!D47, "")</f>
        <v/>
      </c>
      <c r="H47" s="42" t="str">
        <f>IF($C47&lt;&gt;"", EventAutoPopulate!E47, "")</f>
        <v/>
      </c>
      <c r="I47" s="42" t="str">
        <f>IF($C47&lt;&gt;"", EventAutoPopulate!F47, "")</f>
        <v/>
      </c>
      <c r="J47" s="42" t="str">
        <f>IF($C47&lt;&gt;"", EventAutoPopulate!G47, "")</f>
        <v/>
      </c>
      <c r="K47" s="43" t="str">
        <f>IF($C47&lt;&gt;"", EventAutoPopulate!H47, "")</f>
        <v/>
      </c>
      <c r="L47" s="42" t="str">
        <f>IF($C47&lt;&gt;"", EventAutoPopulate!I47, "")</f>
        <v/>
      </c>
      <c r="M47" s="42" t="str">
        <f>IF($C47&lt;&gt;"", EventAutoPopulate!J47, "")</f>
        <v/>
      </c>
    </row>
    <row r="48">
      <c r="A48" s="28" t="str">
        <f>IF(C48&lt;&gt;"", EventAutoPopulate!K48, "")</f>
        <v/>
      </c>
      <c r="C48" s="38"/>
      <c r="D48" s="39"/>
      <c r="E48" s="42" t="str">
        <f>IF($C48&lt;&gt;"", EventAutoPopulate!B48, "")</f>
        <v/>
      </c>
      <c r="F48" s="42" t="str">
        <f>IF($C48&lt;&gt;"", EventAutoPopulate!C48, "")</f>
        <v/>
      </c>
      <c r="G48" s="42" t="str">
        <f>IF($C48&lt;&gt;"", EventAutoPopulate!D48, "")</f>
        <v/>
      </c>
      <c r="H48" s="42" t="str">
        <f>IF($C48&lt;&gt;"", EventAutoPopulate!E48, "")</f>
        <v/>
      </c>
      <c r="I48" s="42" t="str">
        <f>IF($C48&lt;&gt;"", EventAutoPopulate!F48, "")</f>
        <v/>
      </c>
      <c r="J48" s="42" t="str">
        <f>IF($C48&lt;&gt;"", EventAutoPopulate!G48, "")</f>
        <v/>
      </c>
      <c r="K48" s="43" t="str">
        <f>IF($C48&lt;&gt;"", EventAutoPopulate!H48, "")</f>
        <v/>
      </c>
      <c r="L48" s="42" t="str">
        <f>IF($C48&lt;&gt;"", EventAutoPopulate!I48, "")</f>
        <v/>
      </c>
      <c r="M48" s="42" t="str">
        <f>IF($C48&lt;&gt;"", EventAutoPopulate!J48, "")</f>
        <v/>
      </c>
    </row>
    <row r="49">
      <c r="A49" s="28" t="str">
        <f>IF(C49&lt;&gt;"", EventAutoPopulate!K49, "")</f>
        <v/>
      </c>
      <c r="C49" s="38"/>
      <c r="D49" s="39"/>
      <c r="E49" s="42" t="str">
        <f>IF($C49&lt;&gt;"", EventAutoPopulate!B49, "")</f>
        <v/>
      </c>
      <c r="F49" s="42" t="str">
        <f>IF($C49&lt;&gt;"", EventAutoPopulate!C49, "")</f>
        <v/>
      </c>
      <c r="G49" s="42" t="str">
        <f>IF($C49&lt;&gt;"", EventAutoPopulate!D49, "")</f>
        <v/>
      </c>
      <c r="H49" s="42" t="str">
        <f>IF($C49&lt;&gt;"", EventAutoPopulate!E49, "")</f>
        <v/>
      </c>
      <c r="I49" s="42" t="str">
        <f>IF($C49&lt;&gt;"", EventAutoPopulate!F49, "")</f>
        <v/>
      </c>
      <c r="J49" s="42" t="str">
        <f>IF($C49&lt;&gt;"", EventAutoPopulate!G49, "")</f>
        <v/>
      </c>
      <c r="K49" s="43" t="str">
        <f>IF($C49&lt;&gt;"", EventAutoPopulate!H49, "")</f>
        <v/>
      </c>
      <c r="L49" s="42" t="str">
        <f>IF($C49&lt;&gt;"", EventAutoPopulate!I49, "")</f>
        <v/>
      </c>
      <c r="M49" s="42" t="str">
        <f>IF($C49&lt;&gt;"", EventAutoPopulate!J49, "")</f>
        <v/>
      </c>
    </row>
    <row r="50">
      <c r="A50" s="28" t="str">
        <f>IF(C50&lt;&gt;"", EventAutoPopulate!K50, "")</f>
        <v/>
      </c>
      <c r="C50" s="38"/>
      <c r="D50" s="39"/>
      <c r="E50" s="42" t="str">
        <f>IF($C50&lt;&gt;"", EventAutoPopulate!B50, "")</f>
        <v/>
      </c>
      <c r="F50" s="42" t="str">
        <f>IF($C50&lt;&gt;"", EventAutoPopulate!C50, "")</f>
        <v/>
      </c>
      <c r="G50" s="42" t="str">
        <f>IF($C50&lt;&gt;"", EventAutoPopulate!D50, "")</f>
        <v/>
      </c>
      <c r="H50" s="42" t="str">
        <f>IF($C50&lt;&gt;"", EventAutoPopulate!E50, "")</f>
        <v/>
      </c>
      <c r="I50" s="42" t="str">
        <f>IF($C50&lt;&gt;"", EventAutoPopulate!F50, "")</f>
        <v/>
      </c>
      <c r="J50" s="42" t="str">
        <f>IF($C50&lt;&gt;"", EventAutoPopulate!G50, "")</f>
        <v/>
      </c>
      <c r="K50" s="43" t="str">
        <f>IF($C50&lt;&gt;"", EventAutoPopulate!H50, "")</f>
        <v/>
      </c>
      <c r="L50" s="42" t="str">
        <f>IF($C50&lt;&gt;"", EventAutoPopulate!I50, "")</f>
        <v/>
      </c>
      <c r="M50" s="42" t="str">
        <f>IF($C50&lt;&gt;"", EventAutoPopulate!J50, "")</f>
        <v/>
      </c>
    </row>
    <row r="51">
      <c r="A51" s="28" t="str">
        <f>IF(C51&lt;&gt;"", EventAutoPopulate!K51, "")</f>
        <v/>
      </c>
      <c r="E51" s="42" t="str">
        <f>IF($C51&lt;&gt;"", EventAutoPopulate!B51, "")</f>
        <v/>
      </c>
      <c r="F51" s="42" t="str">
        <f>IF($C51&lt;&gt;"", EventAutoPopulate!C51, "")</f>
        <v/>
      </c>
      <c r="G51" s="42" t="str">
        <f>IF($C51&lt;&gt;"", EventAutoPopulate!D51, "")</f>
        <v/>
      </c>
      <c r="H51" s="42" t="str">
        <f>IF($C51&lt;&gt;"", EventAutoPopulate!E51, "")</f>
        <v/>
      </c>
      <c r="I51" s="42" t="str">
        <f>IF($C51&lt;&gt;"", EventAutoPopulate!F51, "")</f>
        <v/>
      </c>
      <c r="J51" s="42" t="str">
        <f>IF($C51&lt;&gt;"", EventAutoPopulate!G51, "")</f>
        <v/>
      </c>
      <c r="K51" s="43" t="str">
        <f>IF($C51&lt;&gt;"", EventAutoPopulate!H51, "")</f>
        <v/>
      </c>
      <c r="L51" s="42" t="str">
        <f>IF($C51&lt;&gt;"", EventAutoPopulate!I51, "")</f>
        <v/>
      </c>
      <c r="M51" s="42" t="str">
        <f>IF($C51&lt;&gt;"", EventAutoPopulate!J51, "")</f>
        <v/>
      </c>
    </row>
    <row r="52">
      <c r="A52" s="28" t="str">
        <f>IF(C52&lt;&gt;"", EventAutoPopulate!K52, "")</f>
        <v/>
      </c>
      <c r="E52" s="42" t="str">
        <f>IF($C52&lt;&gt;"", EventAutoPopulate!B52, "")</f>
        <v/>
      </c>
      <c r="F52" s="42" t="str">
        <f>IF($C52&lt;&gt;"", EventAutoPopulate!C52, "")</f>
        <v/>
      </c>
      <c r="G52" s="42" t="str">
        <f>IF($C52&lt;&gt;"", EventAutoPopulate!D52, "")</f>
        <v/>
      </c>
      <c r="H52" s="42" t="str">
        <f>IF($C52&lt;&gt;"", EventAutoPopulate!E52, "")</f>
        <v/>
      </c>
      <c r="I52" s="42" t="str">
        <f>IF($C52&lt;&gt;"", EventAutoPopulate!F52, "")</f>
        <v/>
      </c>
      <c r="J52" s="42" t="str">
        <f>IF($C52&lt;&gt;"", EventAutoPopulate!G52, "")</f>
        <v/>
      </c>
      <c r="K52" s="43" t="str">
        <f>IF($C52&lt;&gt;"", EventAutoPopulate!H52, "")</f>
        <v/>
      </c>
      <c r="L52" s="42" t="str">
        <f>IF($C52&lt;&gt;"", EventAutoPopulate!I52, "")</f>
        <v/>
      </c>
      <c r="M52" s="42" t="str">
        <f>IF($C52&lt;&gt;"", EventAutoPopulate!J52, "")</f>
        <v/>
      </c>
    </row>
    <row r="53">
      <c r="A53" s="28" t="str">
        <f>IF(C53&lt;&gt;"", EventAutoPopulate!K53, "")</f>
        <v/>
      </c>
      <c r="E53" s="42" t="str">
        <f>IF($C53&lt;&gt;"", EventAutoPopulate!B53, "")</f>
        <v/>
      </c>
      <c r="F53" s="42" t="str">
        <f>IF($C53&lt;&gt;"", EventAutoPopulate!C53, "")</f>
        <v/>
      </c>
      <c r="G53" s="42" t="str">
        <f>IF($C53&lt;&gt;"", EventAutoPopulate!D53, "")</f>
        <v/>
      </c>
      <c r="H53" s="42" t="str">
        <f>IF($C53&lt;&gt;"", EventAutoPopulate!E53, "")</f>
        <v/>
      </c>
      <c r="I53" s="42" t="str">
        <f>IF($C53&lt;&gt;"", EventAutoPopulate!F53, "")</f>
        <v/>
      </c>
      <c r="J53" s="42" t="str">
        <f>IF($C53&lt;&gt;"", EventAutoPopulate!G53, "")</f>
        <v/>
      </c>
      <c r="K53" s="43" t="str">
        <f>IF($C53&lt;&gt;"", EventAutoPopulate!H53, "")</f>
        <v/>
      </c>
      <c r="L53" s="42" t="str">
        <f>IF($C53&lt;&gt;"", EventAutoPopulate!I53, "")</f>
        <v/>
      </c>
      <c r="M53" s="42" t="str">
        <f>IF($C53&lt;&gt;"", EventAutoPopulate!J53, "")</f>
        <v/>
      </c>
    </row>
    <row r="54">
      <c r="A54" s="28" t="str">
        <f>IF(C54&lt;&gt;"", EventAutoPopulate!K54, "")</f>
        <v/>
      </c>
      <c r="E54" s="42" t="str">
        <f>IF($C54&lt;&gt;"", EventAutoPopulate!B54, "")</f>
        <v/>
      </c>
      <c r="F54" s="42" t="str">
        <f>IF($C54&lt;&gt;"", EventAutoPopulate!C54, "")</f>
        <v/>
      </c>
      <c r="G54" s="42" t="str">
        <f>IF($C54&lt;&gt;"", EventAutoPopulate!D54, "")</f>
        <v/>
      </c>
      <c r="H54" s="42" t="str">
        <f>IF($C54&lt;&gt;"", EventAutoPopulate!E54, "")</f>
        <v/>
      </c>
      <c r="I54" s="42" t="str">
        <f>IF($C54&lt;&gt;"", EventAutoPopulate!F54, "")</f>
        <v/>
      </c>
      <c r="J54" s="42" t="str">
        <f>IF($C54&lt;&gt;"", EventAutoPopulate!G54, "")</f>
        <v/>
      </c>
      <c r="K54" s="43" t="str">
        <f>IF($C54&lt;&gt;"", EventAutoPopulate!H54, "")</f>
        <v/>
      </c>
      <c r="L54" s="42" t="str">
        <f>IF($C54&lt;&gt;"", EventAutoPopulate!I54, "")</f>
        <v/>
      </c>
      <c r="M54" s="42" t="str">
        <f>IF($C54&lt;&gt;"", EventAutoPopulate!J54, "")</f>
        <v/>
      </c>
    </row>
    <row r="55">
      <c r="A55" s="28" t="str">
        <f>IF(C55&lt;&gt;"", EventAutoPopulate!K55, "")</f>
        <v/>
      </c>
      <c r="E55" s="42" t="str">
        <f>IF($C55&lt;&gt;"", EventAutoPopulate!B55, "")</f>
        <v/>
      </c>
      <c r="F55" s="42" t="str">
        <f>IF($C55&lt;&gt;"", EventAutoPopulate!C55, "")</f>
        <v/>
      </c>
      <c r="G55" s="42" t="str">
        <f>IF($C55&lt;&gt;"", EventAutoPopulate!D55, "")</f>
        <v/>
      </c>
      <c r="H55" s="42" t="str">
        <f>IF($C55&lt;&gt;"", EventAutoPopulate!E55, "")</f>
        <v/>
      </c>
      <c r="I55" s="42" t="str">
        <f>IF($C55&lt;&gt;"", EventAutoPopulate!F55, "")</f>
        <v/>
      </c>
      <c r="J55" s="42" t="str">
        <f>IF($C55&lt;&gt;"", EventAutoPopulate!G55, "")</f>
        <v/>
      </c>
      <c r="K55" s="43" t="str">
        <f>IF($C55&lt;&gt;"", EventAutoPopulate!H55, "")</f>
        <v/>
      </c>
      <c r="L55" s="42" t="str">
        <f>IF($C55&lt;&gt;"", EventAutoPopulate!I55, "")</f>
        <v/>
      </c>
      <c r="M55" s="42" t="str">
        <f>IF($C55&lt;&gt;"", EventAutoPopulate!J55, "")</f>
        <v/>
      </c>
    </row>
    <row r="56">
      <c r="A56" s="28" t="str">
        <f>IF(C56&lt;&gt;"", EventAutoPopulate!K56, "")</f>
        <v/>
      </c>
      <c r="E56" s="42" t="str">
        <f>IF($C56&lt;&gt;"", EventAutoPopulate!B56, "")</f>
        <v/>
      </c>
      <c r="F56" s="42" t="str">
        <f>IF($C56&lt;&gt;"", EventAutoPopulate!C56, "")</f>
        <v/>
      </c>
      <c r="G56" s="42" t="str">
        <f>IF($C56&lt;&gt;"", EventAutoPopulate!D56, "")</f>
        <v/>
      </c>
      <c r="H56" s="42" t="str">
        <f>IF($C56&lt;&gt;"", EventAutoPopulate!E56, "")</f>
        <v/>
      </c>
      <c r="I56" s="42" t="str">
        <f>IF($C56&lt;&gt;"", EventAutoPopulate!F56, "")</f>
        <v/>
      </c>
      <c r="J56" s="42" t="str">
        <f>IF($C56&lt;&gt;"", EventAutoPopulate!G56, "")</f>
        <v/>
      </c>
      <c r="K56" s="43" t="str">
        <f>IF($C56&lt;&gt;"", EventAutoPopulate!H56, "")</f>
        <v/>
      </c>
      <c r="L56" s="42" t="str">
        <f>IF($C56&lt;&gt;"", EventAutoPopulate!I56, "")</f>
        <v/>
      </c>
      <c r="M56" s="42" t="str">
        <f>IF($C56&lt;&gt;"", EventAutoPopulate!J56, "")</f>
        <v/>
      </c>
    </row>
    <row r="57">
      <c r="A57" s="28" t="str">
        <f>IF(C57&lt;&gt;"", EventAutoPopulate!K57, "")</f>
        <v/>
      </c>
      <c r="E57" s="42" t="str">
        <f>IF($C57&lt;&gt;"", EventAutoPopulate!B57, "")</f>
        <v/>
      </c>
      <c r="F57" s="42" t="str">
        <f>IF($C57&lt;&gt;"", EventAutoPopulate!C57, "")</f>
        <v/>
      </c>
      <c r="G57" s="42" t="str">
        <f>IF($C57&lt;&gt;"", EventAutoPopulate!D57, "")</f>
        <v/>
      </c>
      <c r="H57" s="42" t="str">
        <f>IF($C57&lt;&gt;"", EventAutoPopulate!E57, "")</f>
        <v/>
      </c>
      <c r="I57" s="42" t="str">
        <f>IF($C57&lt;&gt;"", EventAutoPopulate!F57, "")</f>
        <v/>
      </c>
      <c r="J57" s="42" t="str">
        <f>IF($C57&lt;&gt;"", EventAutoPopulate!G57, "")</f>
        <v/>
      </c>
      <c r="K57" s="43" t="str">
        <f>IF($C57&lt;&gt;"", EventAutoPopulate!H57, "")</f>
        <v/>
      </c>
      <c r="L57" s="42" t="str">
        <f>IF($C57&lt;&gt;"", EventAutoPopulate!I57, "")</f>
        <v/>
      </c>
      <c r="M57" s="42" t="str">
        <f>IF($C57&lt;&gt;"", EventAutoPopulate!J57, "")</f>
        <v/>
      </c>
    </row>
    <row r="58">
      <c r="A58" s="28" t="str">
        <f>IF(C58&lt;&gt;"", EventAutoPopulate!K58, "")</f>
        <v/>
      </c>
      <c r="E58" s="42" t="str">
        <f>IF($C58&lt;&gt;"", EventAutoPopulate!B58, "")</f>
        <v/>
      </c>
      <c r="F58" s="42" t="str">
        <f>IF($C58&lt;&gt;"", EventAutoPopulate!C58, "")</f>
        <v/>
      </c>
      <c r="G58" s="42" t="str">
        <f>IF($C58&lt;&gt;"", EventAutoPopulate!D58, "")</f>
        <v/>
      </c>
      <c r="H58" s="42" t="str">
        <f>IF($C58&lt;&gt;"", EventAutoPopulate!E58, "")</f>
        <v/>
      </c>
      <c r="I58" s="42" t="str">
        <f>IF($C58&lt;&gt;"", EventAutoPopulate!F58, "")</f>
        <v/>
      </c>
      <c r="J58" s="42" t="str">
        <f>IF($C58&lt;&gt;"", EventAutoPopulate!G58, "")</f>
        <v/>
      </c>
      <c r="K58" s="43" t="str">
        <f>IF($C58&lt;&gt;"", EventAutoPopulate!H58, "")</f>
        <v/>
      </c>
      <c r="L58" s="42" t="str">
        <f>IF($C58&lt;&gt;"", EventAutoPopulate!I58, "")</f>
        <v/>
      </c>
      <c r="M58" s="42" t="str">
        <f>IF($C58&lt;&gt;"", EventAutoPopulate!J58, "")</f>
        <v/>
      </c>
    </row>
    <row r="59">
      <c r="A59" s="28" t="str">
        <f>IF(C59&lt;&gt;"", EventAutoPopulate!K59, "")</f>
        <v/>
      </c>
      <c r="E59" s="42" t="str">
        <f>IF($C59&lt;&gt;"", EventAutoPopulate!B59, "")</f>
        <v/>
      </c>
      <c r="F59" s="42" t="str">
        <f>IF($C59&lt;&gt;"", EventAutoPopulate!C59, "")</f>
        <v/>
      </c>
      <c r="G59" s="42" t="str">
        <f>IF($C59&lt;&gt;"", EventAutoPopulate!D59, "")</f>
        <v/>
      </c>
      <c r="H59" s="42" t="str">
        <f>IF($C59&lt;&gt;"", EventAutoPopulate!E59, "")</f>
        <v/>
      </c>
      <c r="I59" s="42" t="str">
        <f>IF($C59&lt;&gt;"", EventAutoPopulate!F59, "")</f>
        <v/>
      </c>
      <c r="J59" s="42" t="str">
        <f>IF($C59&lt;&gt;"", EventAutoPopulate!G59, "")</f>
        <v/>
      </c>
      <c r="K59" s="43" t="str">
        <f>IF($C59&lt;&gt;"", EventAutoPopulate!H59, "")</f>
        <v/>
      </c>
      <c r="L59" s="42" t="str">
        <f>IF($C59&lt;&gt;"", EventAutoPopulate!I59, "")</f>
        <v/>
      </c>
      <c r="M59" s="42" t="str">
        <f>IF($C59&lt;&gt;"", EventAutoPopulate!J59, "")</f>
        <v/>
      </c>
    </row>
    <row r="60">
      <c r="A60" s="28" t="str">
        <f>IF(C60&lt;&gt;"", EventAutoPopulate!K60, "")</f>
        <v/>
      </c>
      <c r="E60" s="42" t="str">
        <f>IF($C60&lt;&gt;"", EventAutoPopulate!B60, "")</f>
        <v/>
      </c>
      <c r="F60" s="42" t="str">
        <f>IF($C60&lt;&gt;"", EventAutoPopulate!C60, "")</f>
        <v/>
      </c>
      <c r="G60" s="42" t="str">
        <f>IF($C60&lt;&gt;"", EventAutoPopulate!D60, "")</f>
        <v/>
      </c>
      <c r="H60" s="42" t="str">
        <f>IF($C60&lt;&gt;"", EventAutoPopulate!E60, "")</f>
        <v/>
      </c>
      <c r="I60" s="42" t="str">
        <f>IF($C60&lt;&gt;"", EventAutoPopulate!F60, "")</f>
        <v/>
      </c>
      <c r="J60" s="42" t="str">
        <f>IF($C60&lt;&gt;"", EventAutoPopulate!G60, "")</f>
        <v/>
      </c>
      <c r="K60" s="43" t="str">
        <f>IF($C60&lt;&gt;"", EventAutoPopulate!H60, "")</f>
        <v/>
      </c>
      <c r="L60" s="42" t="str">
        <f>IF($C60&lt;&gt;"", EventAutoPopulate!I60, "")</f>
        <v/>
      </c>
      <c r="M60" s="42" t="str">
        <f>IF($C60&lt;&gt;"", EventAutoPopulate!J60, "")</f>
        <v/>
      </c>
    </row>
    <row r="61">
      <c r="A61" s="28" t="str">
        <f>IF(C61&lt;&gt;"", EventAutoPopulate!K61, "")</f>
        <v/>
      </c>
      <c r="E61" s="42" t="str">
        <f>IF($C61&lt;&gt;"", EventAutoPopulate!B61, "")</f>
        <v/>
      </c>
      <c r="F61" s="42" t="str">
        <f>IF($C61&lt;&gt;"", EventAutoPopulate!C61, "")</f>
        <v/>
      </c>
      <c r="G61" s="42" t="str">
        <f>IF($C61&lt;&gt;"", EventAutoPopulate!D61, "")</f>
        <v/>
      </c>
      <c r="H61" s="42" t="str">
        <f>IF($C61&lt;&gt;"", EventAutoPopulate!E61, "")</f>
        <v/>
      </c>
      <c r="I61" s="42" t="str">
        <f>IF($C61&lt;&gt;"", EventAutoPopulate!F61, "")</f>
        <v/>
      </c>
      <c r="J61" s="42" t="str">
        <f>IF($C61&lt;&gt;"", EventAutoPopulate!G61, "")</f>
        <v/>
      </c>
      <c r="K61" s="43" t="str">
        <f>IF($C61&lt;&gt;"", EventAutoPopulate!H61, "")</f>
        <v/>
      </c>
      <c r="L61" s="42" t="str">
        <f>IF($C61&lt;&gt;"", EventAutoPopulate!I61, "")</f>
        <v/>
      </c>
      <c r="M61" s="42" t="str">
        <f>IF($C61&lt;&gt;"", EventAutoPopulate!J61, "")</f>
        <v/>
      </c>
    </row>
    <row r="62">
      <c r="A62" s="28" t="str">
        <f>IF(C62&lt;&gt;"", EventAutoPopulate!K62, "")</f>
        <v/>
      </c>
      <c r="E62" s="42" t="str">
        <f>IF($C62&lt;&gt;"", EventAutoPopulate!B62, "")</f>
        <v/>
      </c>
      <c r="F62" s="42" t="str">
        <f>IF($C62&lt;&gt;"", EventAutoPopulate!C62, "")</f>
        <v/>
      </c>
      <c r="G62" s="42" t="str">
        <f>IF($C62&lt;&gt;"", EventAutoPopulate!D62, "")</f>
        <v/>
      </c>
      <c r="H62" s="42" t="str">
        <f>IF($C62&lt;&gt;"", EventAutoPopulate!E62, "")</f>
        <v/>
      </c>
      <c r="I62" s="42" t="str">
        <f>IF($C62&lt;&gt;"", EventAutoPopulate!F62, "")</f>
        <v/>
      </c>
      <c r="J62" s="42" t="str">
        <f>IF($C62&lt;&gt;"", EventAutoPopulate!G62, "")</f>
        <v/>
      </c>
      <c r="K62" s="43" t="str">
        <f>IF($C62&lt;&gt;"", EventAutoPopulate!H62, "")</f>
        <v/>
      </c>
      <c r="L62" s="42" t="str">
        <f>IF($C62&lt;&gt;"", EventAutoPopulate!I62, "")</f>
        <v/>
      </c>
      <c r="M62" s="42" t="str">
        <f>IF($C62&lt;&gt;"", EventAutoPopulate!J62, "")</f>
        <v/>
      </c>
    </row>
    <row r="63">
      <c r="A63" s="28" t="str">
        <f>IF(C63&lt;&gt;"", EventAutoPopulate!K63, "")</f>
        <v/>
      </c>
      <c r="E63" s="42" t="str">
        <f>IF($C63&lt;&gt;"", EventAutoPopulate!B63, "")</f>
        <v/>
      </c>
      <c r="F63" s="42" t="str">
        <f>IF($C63&lt;&gt;"", EventAutoPopulate!C63, "")</f>
        <v/>
      </c>
      <c r="G63" s="42" t="str">
        <f>IF($C63&lt;&gt;"", EventAutoPopulate!D63, "")</f>
        <v/>
      </c>
      <c r="H63" s="42" t="str">
        <f>IF($C63&lt;&gt;"", EventAutoPopulate!E63, "")</f>
        <v/>
      </c>
      <c r="I63" s="42" t="str">
        <f>IF($C63&lt;&gt;"", EventAutoPopulate!F63, "")</f>
        <v/>
      </c>
      <c r="J63" s="42" t="str">
        <f>IF($C63&lt;&gt;"", EventAutoPopulate!G63, "")</f>
        <v/>
      </c>
      <c r="K63" s="43" t="str">
        <f>IF($C63&lt;&gt;"", EventAutoPopulate!H63, "")</f>
        <v/>
      </c>
      <c r="L63" s="42" t="str">
        <f>IF($C63&lt;&gt;"", EventAutoPopulate!I63, "")</f>
        <v/>
      </c>
      <c r="M63" s="42" t="str">
        <f>IF($C63&lt;&gt;"", EventAutoPopulate!J63, "")</f>
        <v/>
      </c>
    </row>
    <row r="64">
      <c r="A64" s="28" t="str">
        <f>IF(C64&lt;&gt;"", EventAutoPopulate!K64, "")</f>
        <v/>
      </c>
      <c r="E64" s="42" t="str">
        <f>IF($C64&lt;&gt;"", EventAutoPopulate!B64, "")</f>
        <v/>
      </c>
      <c r="F64" s="42" t="str">
        <f>IF($C64&lt;&gt;"", EventAutoPopulate!C64, "")</f>
        <v/>
      </c>
      <c r="G64" s="42" t="str">
        <f>IF($C64&lt;&gt;"", EventAutoPopulate!D64, "")</f>
        <v/>
      </c>
      <c r="H64" s="42" t="str">
        <f>IF($C64&lt;&gt;"", EventAutoPopulate!E64, "")</f>
        <v/>
      </c>
      <c r="I64" s="42" t="str">
        <f>IF($C64&lt;&gt;"", EventAutoPopulate!F64, "")</f>
        <v/>
      </c>
      <c r="J64" s="42" t="str">
        <f>IF($C64&lt;&gt;"", EventAutoPopulate!G64, "")</f>
        <v/>
      </c>
      <c r="K64" s="43" t="str">
        <f>IF($C64&lt;&gt;"", EventAutoPopulate!H64, "")</f>
        <v/>
      </c>
      <c r="L64" s="42" t="str">
        <f>IF($C64&lt;&gt;"", EventAutoPopulate!I64, "")</f>
        <v/>
      </c>
      <c r="M64" s="42" t="str">
        <f>IF($C64&lt;&gt;"", EventAutoPopulate!J64, "")</f>
        <v/>
      </c>
    </row>
    <row r="65">
      <c r="A65" s="28" t="str">
        <f>IF(C65&lt;&gt;"", EventAutoPopulate!K65, "")</f>
        <v/>
      </c>
      <c r="E65" s="42" t="str">
        <f>IF($C65&lt;&gt;"", EventAutoPopulate!B65, "")</f>
        <v/>
      </c>
      <c r="F65" s="42" t="str">
        <f>IF($C65&lt;&gt;"", EventAutoPopulate!C65, "")</f>
        <v/>
      </c>
      <c r="G65" s="42" t="str">
        <f>IF($C65&lt;&gt;"", EventAutoPopulate!D65, "")</f>
        <v/>
      </c>
      <c r="H65" s="42" t="str">
        <f>IF($C65&lt;&gt;"", EventAutoPopulate!E65, "")</f>
        <v/>
      </c>
      <c r="I65" s="42" t="str">
        <f>IF($C65&lt;&gt;"", EventAutoPopulate!F65, "")</f>
        <v/>
      </c>
      <c r="J65" s="42" t="str">
        <f>IF($C65&lt;&gt;"", EventAutoPopulate!G65, "")</f>
        <v/>
      </c>
      <c r="K65" s="43" t="str">
        <f>IF($C65&lt;&gt;"", EventAutoPopulate!H65, "")</f>
        <v/>
      </c>
      <c r="L65" s="42" t="str">
        <f>IF($C65&lt;&gt;"", EventAutoPopulate!I65, "")</f>
        <v/>
      </c>
      <c r="M65" s="42" t="str">
        <f>IF($C65&lt;&gt;"", EventAutoPopulate!J65, "")</f>
        <v/>
      </c>
    </row>
    <row r="66">
      <c r="A66" s="28" t="str">
        <f>IF(C66&lt;&gt;"", EventAutoPopulate!K66, "")</f>
        <v/>
      </c>
      <c r="E66" s="42" t="str">
        <f>IF($C66&lt;&gt;"", EventAutoPopulate!B66, "")</f>
        <v/>
      </c>
      <c r="F66" s="42" t="str">
        <f>IF($C66&lt;&gt;"", EventAutoPopulate!C66, "")</f>
        <v/>
      </c>
      <c r="G66" s="42" t="str">
        <f>IF($C66&lt;&gt;"", EventAutoPopulate!D66, "")</f>
        <v/>
      </c>
      <c r="H66" s="42" t="str">
        <f>IF($C66&lt;&gt;"", EventAutoPopulate!E66, "")</f>
        <v/>
      </c>
      <c r="I66" s="42" t="str">
        <f>IF($C66&lt;&gt;"", EventAutoPopulate!F66, "")</f>
        <v/>
      </c>
      <c r="J66" s="42" t="str">
        <f>IF($C66&lt;&gt;"", EventAutoPopulate!G66, "")</f>
        <v/>
      </c>
      <c r="K66" s="43" t="str">
        <f>IF($C66&lt;&gt;"", EventAutoPopulate!H66, "")</f>
        <v/>
      </c>
      <c r="L66" s="42" t="str">
        <f>IF($C66&lt;&gt;"", EventAutoPopulate!I66, "")</f>
        <v/>
      </c>
      <c r="M66" s="42" t="str">
        <f>IF($C66&lt;&gt;"", EventAutoPopulate!J66, "")</f>
        <v/>
      </c>
    </row>
    <row r="67">
      <c r="A67" s="28" t="str">
        <f>IF(C67&lt;&gt;"", EventAutoPopulate!K67, "")</f>
        <v/>
      </c>
      <c r="E67" s="42" t="str">
        <f>IF($C67&lt;&gt;"", EventAutoPopulate!B67, "")</f>
        <v/>
      </c>
      <c r="F67" s="42" t="str">
        <f>IF($C67&lt;&gt;"", EventAutoPopulate!C67, "")</f>
        <v/>
      </c>
      <c r="G67" s="42" t="str">
        <f>IF($C67&lt;&gt;"", EventAutoPopulate!D67, "")</f>
        <v/>
      </c>
      <c r="H67" s="42" t="str">
        <f>IF($C67&lt;&gt;"", EventAutoPopulate!E67, "")</f>
        <v/>
      </c>
      <c r="I67" s="42" t="str">
        <f>IF($C67&lt;&gt;"", EventAutoPopulate!F67, "")</f>
        <v/>
      </c>
      <c r="J67" s="42" t="str">
        <f>IF($C67&lt;&gt;"", EventAutoPopulate!G67, "")</f>
        <v/>
      </c>
      <c r="K67" s="43" t="str">
        <f>IF($C67&lt;&gt;"", EventAutoPopulate!H67, "")</f>
        <v/>
      </c>
      <c r="L67" s="42" t="str">
        <f>IF($C67&lt;&gt;"", EventAutoPopulate!I67, "")</f>
        <v/>
      </c>
      <c r="M67" s="42" t="str">
        <f>IF($C67&lt;&gt;"", EventAutoPopulate!J67, "")</f>
        <v/>
      </c>
    </row>
    <row r="68">
      <c r="A68" s="28" t="str">
        <f>IF(C68&lt;&gt;"", EventAutoPopulate!K68, "")</f>
        <v/>
      </c>
      <c r="E68" s="42" t="str">
        <f>IF($C68&lt;&gt;"", EventAutoPopulate!B68, "")</f>
        <v/>
      </c>
      <c r="F68" s="42" t="str">
        <f>IF($C68&lt;&gt;"", EventAutoPopulate!C68, "")</f>
        <v/>
      </c>
      <c r="G68" s="42" t="str">
        <f>IF($C68&lt;&gt;"", EventAutoPopulate!D68, "")</f>
        <v/>
      </c>
      <c r="H68" s="42" t="str">
        <f>IF($C68&lt;&gt;"", EventAutoPopulate!E68, "")</f>
        <v/>
      </c>
      <c r="I68" s="42" t="str">
        <f>IF($C68&lt;&gt;"", EventAutoPopulate!F68, "")</f>
        <v/>
      </c>
      <c r="J68" s="42" t="str">
        <f>IF($C68&lt;&gt;"", EventAutoPopulate!G68, "")</f>
        <v/>
      </c>
      <c r="K68" s="43" t="str">
        <f>IF($C68&lt;&gt;"", EventAutoPopulate!H68, "")</f>
        <v/>
      </c>
      <c r="L68" s="42" t="str">
        <f>IF($C68&lt;&gt;"", EventAutoPopulate!I68, "")</f>
        <v/>
      </c>
      <c r="M68" s="42" t="str">
        <f>IF($C68&lt;&gt;"", EventAutoPopulate!J68, "")</f>
        <v/>
      </c>
    </row>
    <row r="69">
      <c r="A69" s="28" t="str">
        <f>IF(C69&lt;&gt;"", EventAutoPopulate!K69, "")</f>
        <v/>
      </c>
      <c r="E69" s="42" t="str">
        <f>IF($C69&lt;&gt;"", EventAutoPopulate!B69, "")</f>
        <v/>
      </c>
      <c r="F69" s="42" t="str">
        <f>IF($C69&lt;&gt;"", EventAutoPopulate!C69, "")</f>
        <v/>
      </c>
      <c r="G69" s="42" t="str">
        <f>IF($C69&lt;&gt;"", EventAutoPopulate!D69, "")</f>
        <v/>
      </c>
      <c r="H69" s="42" t="str">
        <f>IF($C69&lt;&gt;"", EventAutoPopulate!E69, "")</f>
        <v/>
      </c>
      <c r="I69" s="42" t="str">
        <f>IF($C69&lt;&gt;"", EventAutoPopulate!F69, "")</f>
        <v/>
      </c>
      <c r="J69" s="42" t="str">
        <f>IF($C69&lt;&gt;"", EventAutoPopulate!G69, "")</f>
        <v/>
      </c>
      <c r="K69" s="43" t="str">
        <f>IF($C69&lt;&gt;"", EventAutoPopulate!H69, "")</f>
        <v/>
      </c>
      <c r="L69" s="42" t="str">
        <f>IF($C69&lt;&gt;"", EventAutoPopulate!I69, "")</f>
        <v/>
      </c>
      <c r="M69" s="42" t="str">
        <f>IF($C69&lt;&gt;"", EventAutoPopulate!J69, "")</f>
        <v/>
      </c>
    </row>
    <row r="70">
      <c r="A70" s="28" t="str">
        <f>IF(C70&lt;&gt;"", EventAutoPopulate!K70, "")</f>
        <v/>
      </c>
      <c r="E70" s="42" t="str">
        <f>IF($C70&lt;&gt;"", EventAutoPopulate!B70, "")</f>
        <v/>
      </c>
      <c r="F70" s="42" t="str">
        <f>IF($C70&lt;&gt;"", EventAutoPopulate!C70, "")</f>
        <v/>
      </c>
      <c r="G70" s="42" t="str">
        <f>IF($C70&lt;&gt;"", EventAutoPopulate!D70, "")</f>
        <v/>
      </c>
      <c r="H70" s="42" t="str">
        <f>IF($C70&lt;&gt;"", EventAutoPopulate!E70, "")</f>
        <v/>
      </c>
      <c r="I70" s="42" t="str">
        <f>IF($C70&lt;&gt;"", EventAutoPopulate!F70, "")</f>
        <v/>
      </c>
      <c r="J70" s="42" t="str">
        <f>IF($C70&lt;&gt;"", EventAutoPopulate!G70, "")</f>
        <v/>
      </c>
      <c r="K70" s="43" t="str">
        <f>IF($C70&lt;&gt;"", EventAutoPopulate!H70, "")</f>
        <v/>
      </c>
      <c r="L70" s="42" t="str">
        <f>IF($C70&lt;&gt;"", EventAutoPopulate!I70, "")</f>
        <v/>
      </c>
      <c r="M70" s="42" t="str">
        <f>IF($C70&lt;&gt;"", EventAutoPopulate!J70, "")</f>
        <v/>
      </c>
    </row>
    <row r="71">
      <c r="A71" s="28" t="str">
        <f>IF(C71&lt;&gt;"", EventAutoPopulate!K71, "")</f>
        <v/>
      </c>
      <c r="E71" s="42" t="str">
        <f>IF($C71&lt;&gt;"", EventAutoPopulate!B71, "")</f>
        <v/>
      </c>
      <c r="F71" s="42" t="str">
        <f>IF($C71&lt;&gt;"", EventAutoPopulate!C71, "")</f>
        <v/>
      </c>
      <c r="G71" s="42" t="str">
        <f>IF($C71&lt;&gt;"", EventAutoPopulate!D71, "")</f>
        <v/>
      </c>
      <c r="H71" s="42" t="str">
        <f>IF($C71&lt;&gt;"", EventAutoPopulate!E71, "")</f>
        <v/>
      </c>
      <c r="I71" s="42" t="str">
        <f>IF($C71&lt;&gt;"", EventAutoPopulate!F71, "")</f>
        <v/>
      </c>
      <c r="J71" s="42" t="str">
        <f>IF($C71&lt;&gt;"", EventAutoPopulate!G71, "")</f>
        <v/>
      </c>
      <c r="K71" s="43" t="str">
        <f>IF($C71&lt;&gt;"", EventAutoPopulate!H71, "")</f>
        <v/>
      </c>
      <c r="L71" s="42" t="str">
        <f>IF($C71&lt;&gt;"", EventAutoPopulate!I71, "")</f>
        <v/>
      </c>
      <c r="M71" s="42" t="str">
        <f>IF($C71&lt;&gt;"", EventAutoPopulate!J71, "")</f>
        <v/>
      </c>
    </row>
    <row r="72">
      <c r="A72" s="28" t="str">
        <f>IF(C72&lt;&gt;"", EventAutoPopulate!K72, "")</f>
        <v/>
      </c>
      <c r="E72" s="42" t="str">
        <f>IF($C72&lt;&gt;"", EventAutoPopulate!B72, "")</f>
        <v/>
      </c>
      <c r="F72" s="42" t="str">
        <f>IF($C72&lt;&gt;"", EventAutoPopulate!C72, "")</f>
        <v/>
      </c>
      <c r="G72" s="42" t="str">
        <f>IF($C72&lt;&gt;"", EventAutoPopulate!D72, "")</f>
        <v/>
      </c>
      <c r="H72" s="42" t="str">
        <f>IF($C72&lt;&gt;"", EventAutoPopulate!E72, "")</f>
        <v/>
      </c>
      <c r="I72" s="42" t="str">
        <f>IF($C72&lt;&gt;"", EventAutoPopulate!F72, "")</f>
        <v/>
      </c>
      <c r="J72" s="42" t="str">
        <f>IF($C72&lt;&gt;"", EventAutoPopulate!G72, "")</f>
        <v/>
      </c>
      <c r="K72" s="43" t="str">
        <f>IF($C72&lt;&gt;"", EventAutoPopulate!H72, "")</f>
        <v/>
      </c>
      <c r="L72" s="42" t="str">
        <f>IF($C72&lt;&gt;"", EventAutoPopulate!I72, "")</f>
        <v/>
      </c>
      <c r="M72" s="42" t="str">
        <f>IF($C72&lt;&gt;"", EventAutoPopulate!J72, "")</f>
        <v/>
      </c>
    </row>
    <row r="73">
      <c r="A73" s="28" t="str">
        <f>IF(C73&lt;&gt;"", EventAutoPopulate!K73, "")</f>
        <v/>
      </c>
      <c r="E73" s="42" t="str">
        <f>IF($C73&lt;&gt;"", EventAutoPopulate!B73, "")</f>
        <v/>
      </c>
      <c r="F73" s="42" t="str">
        <f>IF($C73&lt;&gt;"", EventAutoPopulate!C73, "")</f>
        <v/>
      </c>
      <c r="G73" s="42" t="str">
        <f>IF($C73&lt;&gt;"", EventAutoPopulate!D73, "")</f>
        <v/>
      </c>
      <c r="H73" s="42" t="str">
        <f>IF($C73&lt;&gt;"", EventAutoPopulate!E73, "")</f>
        <v/>
      </c>
      <c r="I73" s="42" t="str">
        <f>IF($C73&lt;&gt;"", EventAutoPopulate!F73, "")</f>
        <v/>
      </c>
      <c r="J73" s="42" t="str">
        <f>IF($C73&lt;&gt;"", EventAutoPopulate!G73, "")</f>
        <v/>
      </c>
      <c r="K73" s="43" t="str">
        <f>IF($C73&lt;&gt;"", EventAutoPopulate!H73, "")</f>
        <v/>
      </c>
      <c r="L73" s="42" t="str">
        <f>IF($C73&lt;&gt;"", EventAutoPopulate!I73, "")</f>
        <v/>
      </c>
      <c r="M73" s="42" t="str">
        <f>IF($C73&lt;&gt;"", EventAutoPopulate!J73, "")</f>
        <v/>
      </c>
    </row>
    <row r="74">
      <c r="A74" s="28" t="str">
        <f>IF(C74&lt;&gt;"", EventAutoPopulate!K74, "")</f>
        <v/>
      </c>
      <c r="E74" s="42" t="str">
        <f>IF($C74&lt;&gt;"", EventAutoPopulate!B74, "")</f>
        <v/>
      </c>
      <c r="F74" s="42" t="str">
        <f>IF($C74&lt;&gt;"", EventAutoPopulate!C74, "")</f>
        <v/>
      </c>
      <c r="G74" s="42" t="str">
        <f>IF($C74&lt;&gt;"", EventAutoPopulate!D74, "")</f>
        <v/>
      </c>
      <c r="H74" s="42" t="str">
        <f>IF($C74&lt;&gt;"", EventAutoPopulate!E74, "")</f>
        <v/>
      </c>
      <c r="I74" s="42" t="str">
        <f>IF($C74&lt;&gt;"", EventAutoPopulate!F74, "")</f>
        <v/>
      </c>
      <c r="J74" s="42" t="str">
        <f>IF($C74&lt;&gt;"", EventAutoPopulate!G74, "")</f>
        <v/>
      </c>
      <c r="K74" s="43" t="str">
        <f>IF($C74&lt;&gt;"", EventAutoPopulate!H74, "")</f>
        <v/>
      </c>
      <c r="L74" s="42" t="str">
        <f>IF($C74&lt;&gt;"", EventAutoPopulate!I74, "")</f>
        <v/>
      </c>
      <c r="M74" s="42" t="str">
        <f>IF($C74&lt;&gt;"", EventAutoPopulate!J74, "")</f>
        <v/>
      </c>
    </row>
    <row r="75">
      <c r="A75" s="28" t="str">
        <f>IF(C75&lt;&gt;"", EventAutoPopulate!K75, "")</f>
        <v/>
      </c>
      <c r="E75" s="42" t="str">
        <f>IF($C75&lt;&gt;"", EventAutoPopulate!B75, "")</f>
        <v/>
      </c>
      <c r="F75" s="42" t="str">
        <f>IF($C75&lt;&gt;"", EventAutoPopulate!C75, "")</f>
        <v/>
      </c>
      <c r="G75" s="42" t="str">
        <f>IF($C75&lt;&gt;"", EventAutoPopulate!D75, "")</f>
        <v/>
      </c>
      <c r="H75" s="42" t="str">
        <f>IF($C75&lt;&gt;"", EventAutoPopulate!E75, "")</f>
        <v/>
      </c>
      <c r="I75" s="42" t="str">
        <f>IF($C75&lt;&gt;"", EventAutoPopulate!F75, "")</f>
        <v/>
      </c>
      <c r="J75" s="42" t="str">
        <f>IF($C75&lt;&gt;"", EventAutoPopulate!G75, "")</f>
        <v/>
      </c>
      <c r="K75" s="43" t="str">
        <f>IF($C75&lt;&gt;"", EventAutoPopulate!H75, "")</f>
        <v/>
      </c>
      <c r="L75" s="42" t="str">
        <f>IF($C75&lt;&gt;"", EventAutoPopulate!I75, "")</f>
        <v/>
      </c>
      <c r="M75" s="42" t="str">
        <f>IF($C75&lt;&gt;"", EventAutoPopulate!J75, "")</f>
        <v/>
      </c>
    </row>
    <row r="76">
      <c r="A76" s="28" t="str">
        <f>IF(C76&lt;&gt;"", EventAutoPopulate!K76, "")</f>
        <v/>
      </c>
      <c r="E76" s="42" t="str">
        <f>IF($C76&lt;&gt;"", EventAutoPopulate!B76, "")</f>
        <v/>
      </c>
      <c r="F76" s="42" t="str">
        <f>IF($C76&lt;&gt;"", EventAutoPopulate!C76, "")</f>
        <v/>
      </c>
      <c r="G76" s="42" t="str">
        <f>IF($C76&lt;&gt;"", EventAutoPopulate!D76, "")</f>
        <v/>
      </c>
      <c r="H76" s="42" t="str">
        <f>IF($C76&lt;&gt;"", EventAutoPopulate!E76, "")</f>
        <v/>
      </c>
      <c r="I76" s="42" t="str">
        <f>IF($C76&lt;&gt;"", EventAutoPopulate!F76, "")</f>
        <v/>
      </c>
      <c r="J76" s="42" t="str">
        <f>IF($C76&lt;&gt;"", EventAutoPopulate!G76, "")</f>
        <v/>
      </c>
      <c r="K76" s="43" t="str">
        <f>IF($C76&lt;&gt;"", EventAutoPopulate!H76, "")</f>
        <v/>
      </c>
      <c r="L76" s="42" t="str">
        <f>IF($C76&lt;&gt;"", EventAutoPopulate!I76, "")</f>
        <v/>
      </c>
      <c r="M76" s="42" t="str">
        <f>IF($C76&lt;&gt;"", EventAutoPopulate!J76, "")</f>
        <v/>
      </c>
    </row>
    <row r="77">
      <c r="A77" s="28" t="str">
        <f>IF(C77&lt;&gt;"", EventAutoPopulate!K77, "")</f>
        <v/>
      </c>
      <c r="E77" s="42" t="str">
        <f>IF($C77&lt;&gt;"", EventAutoPopulate!B77, "")</f>
        <v/>
      </c>
      <c r="F77" s="42" t="str">
        <f>IF($C77&lt;&gt;"", EventAutoPopulate!C77, "")</f>
        <v/>
      </c>
      <c r="G77" s="42" t="str">
        <f>IF($C77&lt;&gt;"", EventAutoPopulate!D77, "")</f>
        <v/>
      </c>
      <c r="H77" s="42" t="str">
        <f>IF($C77&lt;&gt;"", EventAutoPopulate!E77, "")</f>
        <v/>
      </c>
      <c r="I77" s="42" t="str">
        <f>IF($C77&lt;&gt;"", EventAutoPopulate!F77, "")</f>
        <v/>
      </c>
      <c r="J77" s="42" t="str">
        <f>IF($C77&lt;&gt;"", EventAutoPopulate!G77, "")</f>
        <v/>
      </c>
      <c r="K77" s="43" t="str">
        <f>IF($C77&lt;&gt;"", EventAutoPopulate!H77, "")</f>
        <v/>
      </c>
      <c r="L77" s="42" t="str">
        <f>IF($C77&lt;&gt;"", EventAutoPopulate!I77, "")</f>
        <v/>
      </c>
      <c r="M77" s="42" t="str">
        <f>IF($C77&lt;&gt;"", EventAutoPopulate!J77, "")</f>
        <v/>
      </c>
    </row>
    <row r="78">
      <c r="A78" s="28" t="str">
        <f>IF(C78&lt;&gt;"", EventAutoPopulate!K78, "")</f>
        <v/>
      </c>
      <c r="E78" s="42" t="str">
        <f>IF($C78&lt;&gt;"", EventAutoPopulate!B78, "")</f>
        <v/>
      </c>
      <c r="F78" s="42" t="str">
        <f>IF($C78&lt;&gt;"", EventAutoPopulate!C78, "")</f>
        <v/>
      </c>
      <c r="G78" s="42" t="str">
        <f>IF($C78&lt;&gt;"", EventAutoPopulate!D78, "")</f>
        <v/>
      </c>
      <c r="H78" s="42" t="str">
        <f>IF($C78&lt;&gt;"", EventAutoPopulate!E78, "")</f>
        <v/>
      </c>
      <c r="I78" s="42" t="str">
        <f>IF($C78&lt;&gt;"", EventAutoPopulate!F78, "")</f>
        <v/>
      </c>
      <c r="J78" s="42" t="str">
        <f>IF($C78&lt;&gt;"", EventAutoPopulate!G78, "")</f>
        <v/>
      </c>
      <c r="K78" s="43" t="str">
        <f>IF($C78&lt;&gt;"", EventAutoPopulate!H78, "")</f>
        <v/>
      </c>
      <c r="L78" s="42" t="str">
        <f>IF($C78&lt;&gt;"", EventAutoPopulate!I78, "")</f>
        <v/>
      </c>
      <c r="M78" s="42" t="str">
        <f>IF($C78&lt;&gt;"", EventAutoPopulate!J78, "")</f>
        <v/>
      </c>
    </row>
    <row r="79">
      <c r="A79" s="28" t="str">
        <f>IF(C79&lt;&gt;"", EventAutoPopulate!K79, "")</f>
        <v/>
      </c>
      <c r="E79" s="42" t="str">
        <f>IF($C79&lt;&gt;"", EventAutoPopulate!B79, "")</f>
        <v/>
      </c>
      <c r="F79" s="42" t="str">
        <f>IF($C79&lt;&gt;"", EventAutoPopulate!C79, "")</f>
        <v/>
      </c>
      <c r="G79" s="42" t="str">
        <f>IF($C79&lt;&gt;"", EventAutoPopulate!D79, "")</f>
        <v/>
      </c>
      <c r="H79" s="42" t="str">
        <f>IF($C79&lt;&gt;"", EventAutoPopulate!E79, "")</f>
        <v/>
      </c>
      <c r="I79" s="42" t="str">
        <f>IF($C79&lt;&gt;"", EventAutoPopulate!F79, "")</f>
        <v/>
      </c>
      <c r="J79" s="42" t="str">
        <f>IF($C79&lt;&gt;"", EventAutoPopulate!G79, "")</f>
        <v/>
      </c>
      <c r="K79" s="43" t="str">
        <f>IF($C79&lt;&gt;"", EventAutoPopulate!H79, "")</f>
        <v/>
      </c>
      <c r="L79" s="42" t="str">
        <f>IF($C79&lt;&gt;"", EventAutoPopulate!I79, "")</f>
        <v/>
      </c>
      <c r="M79" s="42" t="str">
        <f>IF($C79&lt;&gt;"", EventAutoPopulate!J79, "")</f>
        <v/>
      </c>
    </row>
    <row r="80">
      <c r="A80" s="28" t="str">
        <f>IF(C80&lt;&gt;"", EventAutoPopulate!K80, "")</f>
        <v/>
      </c>
      <c r="E80" s="42" t="str">
        <f>IF($C80&lt;&gt;"", EventAutoPopulate!B80, "")</f>
        <v/>
      </c>
      <c r="F80" s="42" t="str">
        <f>IF($C80&lt;&gt;"", EventAutoPopulate!C80, "")</f>
        <v/>
      </c>
      <c r="G80" s="42" t="str">
        <f>IF($C80&lt;&gt;"", EventAutoPopulate!D80, "")</f>
        <v/>
      </c>
      <c r="H80" s="42" t="str">
        <f>IF($C80&lt;&gt;"", EventAutoPopulate!E80, "")</f>
        <v/>
      </c>
      <c r="I80" s="42" t="str">
        <f>IF($C80&lt;&gt;"", EventAutoPopulate!F80, "")</f>
        <v/>
      </c>
      <c r="J80" s="42" t="str">
        <f>IF($C80&lt;&gt;"", EventAutoPopulate!G80, "")</f>
        <v/>
      </c>
      <c r="K80" s="43" t="str">
        <f>IF($C80&lt;&gt;"", EventAutoPopulate!H80, "")</f>
        <v/>
      </c>
      <c r="L80" s="42" t="str">
        <f>IF($C80&lt;&gt;"", EventAutoPopulate!I80, "")</f>
        <v/>
      </c>
      <c r="M80" s="42" t="str">
        <f>IF($C80&lt;&gt;"", EventAutoPopulate!J80, "")</f>
        <v/>
      </c>
    </row>
    <row r="81">
      <c r="A81" s="28" t="str">
        <f>IF(C81&lt;&gt;"", EventAutoPopulate!K81, "")</f>
        <v/>
      </c>
      <c r="E81" s="42" t="str">
        <f>IF($C81&lt;&gt;"", EventAutoPopulate!B81, "")</f>
        <v/>
      </c>
      <c r="F81" s="42" t="str">
        <f>IF($C81&lt;&gt;"", EventAutoPopulate!C81, "")</f>
        <v/>
      </c>
      <c r="G81" s="42" t="str">
        <f>IF($C81&lt;&gt;"", EventAutoPopulate!D81, "")</f>
        <v/>
      </c>
      <c r="H81" s="42" t="str">
        <f>IF($C81&lt;&gt;"", EventAutoPopulate!E81, "")</f>
        <v/>
      </c>
      <c r="I81" s="42" t="str">
        <f>IF($C81&lt;&gt;"", EventAutoPopulate!F81, "")</f>
        <v/>
      </c>
      <c r="J81" s="42" t="str">
        <f>IF($C81&lt;&gt;"", EventAutoPopulate!G81, "")</f>
        <v/>
      </c>
      <c r="K81" s="43" t="str">
        <f>IF($C81&lt;&gt;"", EventAutoPopulate!H81, "")</f>
        <v/>
      </c>
      <c r="L81" s="42" t="str">
        <f>IF($C81&lt;&gt;"", EventAutoPopulate!I81, "")</f>
        <v/>
      </c>
      <c r="M81" s="42" t="str">
        <f>IF($C81&lt;&gt;"", EventAutoPopulate!J81, "")</f>
        <v/>
      </c>
    </row>
    <row r="82">
      <c r="A82" s="28" t="str">
        <f>IF(C82&lt;&gt;"", EventAutoPopulate!K82, "")</f>
        <v/>
      </c>
      <c r="E82" s="42" t="str">
        <f>IF($C82&lt;&gt;"", EventAutoPopulate!B82, "")</f>
        <v/>
      </c>
      <c r="F82" s="42" t="str">
        <f>IF($C82&lt;&gt;"", EventAutoPopulate!C82, "")</f>
        <v/>
      </c>
      <c r="G82" s="42" t="str">
        <f>IF($C82&lt;&gt;"", EventAutoPopulate!D82, "")</f>
        <v/>
      </c>
      <c r="H82" s="42" t="str">
        <f>IF($C82&lt;&gt;"", EventAutoPopulate!E82, "")</f>
        <v/>
      </c>
      <c r="I82" s="42" t="str">
        <f>IF($C82&lt;&gt;"", EventAutoPopulate!F82, "")</f>
        <v/>
      </c>
      <c r="J82" s="42" t="str">
        <f>IF($C82&lt;&gt;"", EventAutoPopulate!G82, "")</f>
        <v/>
      </c>
      <c r="K82" s="43" t="str">
        <f>IF($C82&lt;&gt;"", EventAutoPopulate!H82, "")</f>
        <v/>
      </c>
      <c r="L82" s="42" t="str">
        <f>IF($C82&lt;&gt;"", EventAutoPopulate!I82, "")</f>
        <v/>
      </c>
      <c r="M82" s="42" t="str">
        <f>IF($C82&lt;&gt;"", EventAutoPopulate!J82, "")</f>
        <v/>
      </c>
    </row>
    <row r="83">
      <c r="A83" s="28" t="str">
        <f>IF(C83&lt;&gt;"", EventAutoPopulate!K83, "")</f>
        <v/>
      </c>
      <c r="E83" s="42" t="str">
        <f>IF($C83&lt;&gt;"", EventAutoPopulate!B83, "")</f>
        <v/>
      </c>
      <c r="F83" s="42" t="str">
        <f>IF($C83&lt;&gt;"", EventAutoPopulate!C83, "")</f>
        <v/>
      </c>
      <c r="G83" s="42" t="str">
        <f>IF($C83&lt;&gt;"", EventAutoPopulate!D83, "")</f>
        <v/>
      </c>
      <c r="H83" s="42" t="str">
        <f>IF($C83&lt;&gt;"", EventAutoPopulate!E83, "")</f>
        <v/>
      </c>
      <c r="I83" s="42" t="str">
        <f>IF($C83&lt;&gt;"", EventAutoPopulate!F83, "")</f>
        <v/>
      </c>
      <c r="J83" s="42" t="str">
        <f>IF($C83&lt;&gt;"", EventAutoPopulate!G83, "")</f>
        <v/>
      </c>
      <c r="K83" s="43" t="str">
        <f>IF($C83&lt;&gt;"", EventAutoPopulate!H83, "")</f>
        <v/>
      </c>
      <c r="L83" s="42" t="str">
        <f>IF($C83&lt;&gt;"", EventAutoPopulate!I83, "")</f>
        <v/>
      </c>
      <c r="M83" s="42" t="str">
        <f>IF($C83&lt;&gt;"", EventAutoPopulate!J83, "")</f>
        <v/>
      </c>
    </row>
    <row r="84">
      <c r="A84" s="28" t="str">
        <f>IF(C84&lt;&gt;"", EventAutoPopulate!K84, "")</f>
        <v/>
      </c>
      <c r="E84" s="42" t="str">
        <f>IF($C84&lt;&gt;"", EventAutoPopulate!B84, "")</f>
        <v/>
      </c>
      <c r="F84" s="42" t="str">
        <f>IF($C84&lt;&gt;"", EventAutoPopulate!C84, "")</f>
        <v/>
      </c>
      <c r="G84" s="42" t="str">
        <f>IF($C84&lt;&gt;"", EventAutoPopulate!D84, "")</f>
        <v/>
      </c>
      <c r="H84" s="42" t="str">
        <f>IF($C84&lt;&gt;"", EventAutoPopulate!E84, "")</f>
        <v/>
      </c>
      <c r="I84" s="42" t="str">
        <f>IF($C84&lt;&gt;"", EventAutoPopulate!F84, "")</f>
        <v/>
      </c>
      <c r="J84" s="42" t="str">
        <f>IF($C84&lt;&gt;"", EventAutoPopulate!G84, "")</f>
        <v/>
      </c>
      <c r="K84" s="43" t="str">
        <f>IF($C84&lt;&gt;"", EventAutoPopulate!H84, "")</f>
        <v/>
      </c>
      <c r="L84" s="42" t="str">
        <f>IF($C84&lt;&gt;"", EventAutoPopulate!I84, "")</f>
        <v/>
      </c>
      <c r="M84" s="42" t="str">
        <f>IF($C84&lt;&gt;"", EventAutoPopulate!J84, "")</f>
        <v/>
      </c>
    </row>
    <row r="85">
      <c r="A85" s="28" t="str">
        <f>IF(C85&lt;&gt;"", EventAutoPopulate!K85, "")</f>
        <v/>
      </c>
      <c r="E85" s="42" t="str">
        <f>IF($C85&lt;&gt;"", EventAutoPopulate!B85, "")</f>
        <v/>
      </c>
      <c r="F85" s="42" t="str">
        <f>IF($C85&lt;&gt;"", EventAutoPopulate!C85, "")</f>
        <v/>
      </c>
      <c r="G85" s="42" t="str">
        <f>IF($C85&lt;&gt;"", EventAutoPopulate!D85, "")</f>
        <v/>
      </c>
      <c r="H85" s="42" t="str">
        <f>IF($C85&lt;&gt;"", EventAutoPopulate!E85, "")</f>
        <v/>
      </c>
      <c r="I85" s="42" t="str">
        <f>IF($C85&lt;&gt;"", EventAutoPopulate!F85, "")</f>
        <v/>
      </c>
      <c r="J85" s="42" t="str">
        <f>IF($C85&lt;&gt;"", EventAutoPopulate!G85, "")</f>
        <v/>
      </c>
      <c r="K85" s="43" t="str">
        <f>IF($C85&lt;&gt;"", EventAutoPopulate!H85, "")</f>
        <v/>
      </c>
      <c r="L85" s="42" t="str">
        <f>IF($C85&lt;&gt;"", EventAutoPopulate!I85, "")</f>
        <v/>
      </c>
      <c r="M85" s="42" t="str">
        <f>IF($C85&lt;&gt;"", EventAutoPopulate!J85, "")</f>
        <v/>
      </c>
    </row>
    <row r="86">
      <c r="A86" s="28" t="str">
        <f>IF(C86&lt;&gt;"", EventAutoPopulate!K86, "")</f>
        <v/>
      </c>
      <c r="E86" s="42" t="str">
        <f>IF($C86&lt;&gt;"", EventAutoPopulate!B86, "")</f>
        <v/>
      </c>
      <c r="F86" s="42" t="str">
        <f>IF($C86&lt;&gt;"", EventAutoPopulate!C86, "")</f>
        <v/>
      </c>
      <c r="G86" s="42" t="str">
        <f>IF($C86&lt;&gt;"", EventAutoPopulate!D86, "")</f>
        <v/>
      </c>
      <c r="H86" s="42" t="str">
        <f>IF($C86&lt;&gt;"", EventAutoPopulate!E86, "")</f>
        <v/>
      </c>
      <c r="I86" s="42" t="str">
        <f>IF($C86&lt;&gt;"", EventAutoPopulate!F86, "")</f>
        <v/>
      </c>
      <c r="J86" s="42" t="str">
        <f>IF($C86&lt;&gt;"", EventAutoPopulate!G86, "")</f>
        <v/>
      </c>
      <c r="K86" s="43" t="str">
        <f>IF($C86&lt;&gt;"", EventAutoPopulate!H86, "")</f>
        <v/>
      </c>
      <c r="L86" s="42" t="str">
        <f>IF($C86&lt;&gt;"", EventAutoPopulate!I86, "")</f>
        <v/>
      </c>
      <c r="M86" s="42" t="str">
        <f>IF($C86&lt;&gt;"", EventAutoPopulate!J86, "")</f>
        <v/>
      </c>
    </row>
    <row r="87">
      <c r="A87" s="28" t="str">
        <f>IF(C87&lt;&gt;"", EventAutoPopulate!K87, "")</f>
        <v/>
      </c>
      <c r="E87" s="42" t="str">
        <f>IF($C87&lt;&gt;"", EventAutoPopulate!B87, "")</f>
        <v/>
      </c>
      <c r="F87" s="42" t="str">
        <f>IF($C87&lt;&gt;"", EventAutoPopulate!C87, "")</f>
        <v/>
      </c>
      <c r="G87" s="42" t="str">
        <f>IF($C87&lt;&gt;"", EventAutoPopulate!D87, "")</f>
        <v/>
      </c>
      <c r="H87" s="42" t="str">
        <f>IF($C87&lt;&gt;"", EventAutoPopulate!E87, "")</f>
        <v/>
      </c>
      <c r="I87" s="42" t="str">
        <f>IF($C87&lt;&gt;"", EventAutoPopulate!F87, "")</f>
        <v/>
      </c>
      <c r="J87" s="42" t="str">
        <f>IF($C87&lt;&gt;"", EventAutoPopulate!G87, "")</f>
        <v/>
      </c>
      <c r="K87" s="43" t="str">
        <f>IF($C87&lt;&gt;"", EventAutoPopulate!H87, "")</f>
        <v/>
      </c>
      <c r="L87" s="42" t="str">
        <f>IF($C87&lt;&gt;"", EventAutoPopulate!I87, "")</f>
        <v/>
      </c>
      <c r="M87" s="42" t="str">
        <f>IF($C87&lt;&gt;"", EventAutoPopulate!J87, "")</f>
        <v/>
      </c>
    </row>
    <row r="88">
      <c r="A88" s="28" t="str">
        <f>IF(C88&lt;&gt;"", EventAutoPopulate!K88, "")</f>
        <v/>
      </c>
      <c r="E88" s="42" t="str">
        <f>IF($C88&lt;&gt;"", EventAutoPopulate!B88, "")</f>
        <v/>
      </c>
      <c r="F88" s="42" t="str">
        <f>IF($C88&lt;&gt;"", EventAutoPopulate!C88, "")</f>
        <v/>
      </c>
      <c r="G88" s="42" t="str">
        <f>IF($C88&lt;&gt;"", EventAutoPopulate!D88, "")</f>
        <v/>
      </c>
      <c r="H88" s="42" t="str">
        <f>IF($C88&lt;&gt;"", EventAutoPopulate!E88, "")</f>
        <v/>
      </c>
      <c r="I88" s="42" t="str">
        <f>IF($C88&lt;&gt;"", EventAutoPopulate!F88, "")</f>
        <v/>
      </c>
      <c r="J88" s="42" t="str">
        <f>IF($C88&lt;&gt;"", EventAutoPopulate!G88, "")</f>
        <v/>
      </c>
      <c r="K88" s="43" t="str">
        <f>IF($C88&lt;&gt;"", EventAutoPopulate!H88, "")</f>
        <v/>
      </c>
      <c r="L88" s="42" t="str">
        <f>IF($C88&lt;&gt;"", EventAutoPopulate!I88, "")</f>
        <v/>
      </c>
      <c r="M88" s="42" t="str">
        <f>IF($C88&lt;&gt;"", EventAutoPopulate!J88, "")</f>
        <v/>
      </c>
    </row>
    <row r="89">
      <c r="A89" s="28" t="str">
        <f>IF(C89&lt;&gt;"", EventAutoPopulate!K89, "")</f>
        <v/>
      </c>
      <c r="E89" s="42" t="str">
        <f>IF($C89&lt;&gt;"", EventAutoPopulate!B89, "")</f>
        <v/>
      </c>
      <c r="F89" s="42" t="str">
        <f>IF($C89&lt;&gt;"", EventAutoPopulate!C89, "")</f>
        <v/>
      </c>
      <c r="G89" s="42" t="str">
        <f>IF($C89&lt;&gt;"", EventAutoPopulate!D89, "")</f>
        <v/>
      </c>
      <c r="H89" s="42" t="str">
        <f>IF($C89&lt;&gt;"", EventAutoPopulate!E89, "")</f>
        <v/>
      </c>
      <c r="I89" s="42" t="str">
        <f>IF($C89&lt;&gt;"", EventAutoPopulate!F89, "")</f>
        <v/>
      </c>
      <c r="J89" s="42" t="str">
        <f>IF($C89&lt;&gt;"", EventAutoPopulate!G89, "")</f>
        <v/>
      </c>
      <c r="K89" s="43" t="str">
        <f>IF($C89&lt;&gt;"", EventAutoPopulate!H89, "")</f>
        <v/>
      </c>
      <c r="L89" s="42" t="str">
        <f>IF($C89&lt;&gt;"", EventAutoPopulate!I89, "")</f>
        <v/>
      </c>
      <c r="M89" s="42" t="str">
        <f>IF($C89&lt;&gt;"", EventAutoPopulate!J89, "")</f>
        <v/>
      </c>
    </row>
    <row r="90">
      <c r="A90" s="28" t="str">
        <f>IF(C90&lt;&gt;"", EventAutoPopulate!K90, "")</f>
        <v/>
      </c>
      <c r="E90" s="42" t="str">
        <f>IF($C90&lt;&gt;"", EventAutoPopulate!B90, "")</f>
        <v/>
      </c>
      <c r="F90" s="42" t="str">
        <f>IF($C90&lt;&gt;"", EventAutoPopulate!C90, "")</f>
        <v/>
      </c>
      <c r="G90" s="42" t="str">
        <f>IF($C90&lt;&gt;"", EventAutoPopulate!D90, "")</f>
        <v/>
      </c>
      <c r="H90" s="42" t="str">
        <f>IF($C90&lt;&gt;"", EventAutoPopulate!E90, "")</f>
        <v/>
      </c>
      <c r="I90" s="42" t="str">
        <f>IF($C90&lt;&gt;"", EventAutoPopulate!F90, "")</f>
        <v/>
      </c>
      <c r="J90" s="42" t="str">
        <f>IF($C90&lt;&gt;"", EventAutoPopulate!G90, "")</f>
        <v/>
      </c>
      <c r="K90" s="43" t="str">
        <f>IF($C90&lt;&gt;"", EventAutoPopulate!H90, "")</f>
        <v/>
      </c>
      <c r="L90" s="42" t="str">
        <f>IF($C90&lt;&gt;"", EventAutoPopulate!I90, "")</f>
        <v/>
      </c>
      <c r="M90" s="42" t="str">
        <f>IF($C90&lt;&gt;"", EventAutoPopulate!J90, "")</f>
        <v/>
      </c>
    </row>
    <row r="91">
      <c r="A91" s="28" t="str">
        <f>IF(C91&lt;&gt;"", EventAutoPopulate!K91, "")</f>
        <v/>
      </c>
      <c r="E91" s="42" t="str">
        <f>IF($C91&lt;&gt;"", EventAutoPopulate!B91, "")</f>
        <v/>
      </c>
      <c r="F91" s="42" t="str">
        <f>IF($C91&lt;&gt;"", EventAutoPopulate!C91, "")</f>
        <v/>
      </c>
      <c r="G91" s="42" t="str">
        <f>IF($C91&lt;&gt;"", EventAutoPopulate!D91, "")</f>
        <v/>
      </c>
      <c r="H91" s="42" t="str">
        <f>IF($C91&lt;&gt;"", EventAutoPopulate!E91, "")</f>
        <v/>
      </c>
      <c r="I91" s="42" t="str">
        <f>IF($C91&lt;&gt;"", EventAutoPopulate!F91, "")</f>
        <v/>
      </c>
      <c r="J91" s="42" t="str">
        <f>IF($C91&lt;&gt;"", EventAutoPopulate!G91, "")</f>
        <v/>
      </c>
      <c r="K91" s="43" t="str">
        <f>IF($C91&lt;&gt;"", EventAutoPopulate!H91, "")</f>
        <v/>
      </c>
      <c r="L91" s="42" t="str">
        <f>IF($C91&lt;&gt;"", EventAutoPopulate!I91, "")</f>
        <v/>
      </c>
      <c r="M91" s="42" t="str">
        <f>IF($C91&lt;&gt;"", EventAutoPopulate!J91, "")</f>
        <v/>
      </c>
    </row>
    <row r="92">
      <c r="A92" s="28" t="str">
        <f>IF(C92&lt;&gt;"", EventAutoPopulate!K92, "")</f>
        <v/>
      </c>
      <c r="E92" s="42" t="str">
        <f>IF($C92&lt;&gt;"", EventAutoPopulate!B92, "")</f>
        <v/>
      </c>
      <c r="F92" s="42" t="str">
        <f>IF($C92&lt;&gt;"", EventAutoPopulate!C92, "")</f>
        <v/>
      </c>
      <c r="G92" s="42" t="str">
        <f>IF($C92&lt;&gt;"", EventAutoPopulate!D92, "")</f>
        <v/>
      </c>
      <c r="H92" s="42" t="str">
        <f>IF($C92&lt;&gt;"", EventAutoPopulate!E92, "")</f>
        <v/>
      </c>
      <c r="I92" s="42" t="str">
        <f>IF($C92&lt;&gt;"", EventAutoPopulate!F92, "")</f>
        <v/>
      </c>
      <c r="J92" s="42" t="str">
        <f>IF($C92&lt;&gt;"", EventAutoPopulate!G92, "")</f>
        <v/>
      </c>
      <c r="K92" s="43" t="str">
        <f>IF($C92&lt;&gt;"", EventAutoPopulate!H92, "")</f>
        <v/>
      </c>
      <c r="L92" s="42" t="str">
        <f>IF($C92&lt;&gt;"", EventAutoPopulate!I92, "")</f>
        <v/>
      </c>
      <c r="M92" s="42" t="str">
        <f>IF($C92&lt;&gt;"", EventAutoPopulate!J92, "")</f>
        <v/>
      </c>
    </row>
    <row r="93">
      <c r="A93" s="28" t="str">
        <f>IF(C93&lt;&gt;"", EventAutoPopulate!K93, "")</f>
        <v/>
      </c>
      <c r="E93" s="42" t="str">
        <f>IF($C93&lt;&gt;"", EventAutoPopulate!B93, "")</f>
        <v/>
      </c>
      <c r="F93" s="42" t="str">
        <f>IF($C93&lt;&gt;"", EventAutoPopulate!C93, "")</f>
        <v/>
      </c>
      <c r="G93" s="42" t="str">
        <f>IF($C93&lt;&gt;"", EventAutoPopulate!D93, "")</f>
        <v/>
      </c>
      <c r="H93" s="42" t="str">
        <f>IF($C93&lt;&gt;"", EventAutoPopulate!E93, "")</f>
        <v/>
      </c>
      <c r="I93" s="42" t="str">
        <f>IF($C93&lt;&gt;"", EventAutoPopulate!F93, "")</f>
        <v/>
      </c>
      <c r="J93" s="42" t="str">
        <f>IF($C93&lt;&gt;"", EventAutoPopulate!G93, "")</f>
        <v/>
      </c>
      <c r="K93" s="43" t="str">
        <f>IF($C93&lt;&gt;"", EventAutoPopulate!H93, "")</f>
        <v/>
      </c>
      <c r="L93" s="42" t="str">
        <f>IF($C93&lt;&gt;"", EventAutoPopulate!I93, "")</f>
        <v/>
      </c>
      <c r="M93" s="42" t="str">
        <f>IF($C93&lt;&gt;"", EventAutoPopulate!J93, "")</f>
        <v/>
      </c>
    </row>
    <row r="94">
      <c r="A94" s="28" t="str">
        <f>IF(C94&lt;&gt;"", EventAutoPopulate!K94, "")</f>
        <v/>
      </c>
      <c r="E94" s="42" t="str">
        <f>IF($C94&lt;&gt;"", EventAutoPopulate!B94, "")</f>
        <v/>
      </c>
      <c r="F94" s="42" t="str">
        <f>IF($C94&lt;&gt;"", EventAutoPopulate!C94, "")</f>
        <v/>
      </c>
      <c r="G94" s="42" t="str">
        <f>IF($C94&lt;&gt;"", EventAutoPopulate!D94, "")</f>
        <v/>
      </c>
      <c r="H94" s="42" t="str">
        <f>IF($C94&lt;&gt;"", EventAutoPopulate!E94, "")</f>
        <v/>
      </c>
      <c r="I94" s="42" t="str">
        <f>IF($C94&lt;&gt;"", EventAutoPopulate!F94, "")</f>
        <v/>
      </c>
      <c r="J94" s="42" t="str">
        <f>IF($C94&lt;&gt;"", EventAutoPopulate!G94, "")</f>
        <v/>
      </c>
      <c r="K94" s="43" t="str">
        <f>IF($C94&lt;&gt;"", EventAutoPopulate!H94, "")</f>
        <v/>
      </c>
      <c r="L94" s="42" t="str">
        <f>IF($C94&lt;&gt;"", EventAutoPopulate!I94, "")</f>
        <v/>
      </c>
      <c r="M94" s="42" t="str">
        <f>IF($C94&lt;&gt;"", EventAutoPopulate!J94, "")</f>
        <v/>
      </c>
    </row>
    <row r="95">
      <c r="A95" s="28" t="str">
        <f>IF(C95&lt;&gt;"", EventAutoPopulate!K95, "")</f>
        <v/>
      </c>
      <c r="E95" s="42" t="str">
        <f>IF($C95&lt;&gt;"", EventAutoPopulate!B95, "")</f>
        <v/>
      </c>
      <c r="F95" s="42" t="str">
        <f>IF($C95&lt;&gt;"", EventAutoPopulate!C95, "")</f>
        <v/>
      </c>
      <c r="G95" s="42" t="str">
        <f>IF($C95&lt;&gt;"", EventAutoPopulate!D95, "")</f>
        <v/>
      </c>
      <c r="H95" s="42" t="str">
        <f>IF($C95&lt;&gt;"", EventAutoPopulate!E95, "")</f>
        <v/>
      </c>
      <c r="I95" s="42" t="str">
        <f>IF($C95&lt;&gt;"", EventAutoPopulate!F95, "")</f>
        <v/>
      </c>
      <c r="J95" s="42" t="str">
        <f>IF($C95&lt;&gt;"", EventAutoPopulate!G95, "")</f>
        <v/>
      </c>
      <c r="K95" s="43" t="str">
        <f>IF($C95&lt;&gt;"", EventAutoPopulate!H95, "")</f>
        <v/>
      </c>
      <c r="L95" s="42" t="str">
        <f>IF($C95&lt;&gt;"", EventAutoPopulate!I95, "")</f>
        <v/>
      </c>
      <c r="M95" s="42" t="str">
        <f>IF($C95&lt;&gt;"", EventAutoPopulate!J95, "")</f>
        <v/>
      </c>
    </row>
    <row r="96">
      <c r="A96" s="28" t="str">
        <f>IF(C96&lt;&gt;"", EventAutoPopulate!K96, "")</f>
        <v/>
      </c>
      <c r="E96" s="42" t="str">
        <f>IF($C96&lt;&gt;"", EventAutoPopulate!B96, "")</f>
        <v/>
      </c>
      <c r="F96" s="42" t="str">
        <f>IF($C96&lt;&gt;"", EventAutoPopulate!C96, "")</f>
        <v/>
      </c>
      <c r="G96" s="42" t="str">
        <f>IF($C96&lt;&gt;"", EventAutoPopulate!D96, "")</f>
        <v/>
      </c>
      <c r="H96" s="42" t="str">
        <f>IF($C96&lt;&gt;"", EventAutoPopulate!E96, "")</f>
        <v/>
      </c>
      <c r="I96" s="42" t="str">
        <f>IF($C96&lt;&gt;"", EventAutoPopulate!F96, "")</f>
        <v/>
      </c>
      <c r="J96" s="42" t="str">
        <f>IF($C96&lt;&gt;"", EventAutoPopulate!G96, "")</f>
        <v/>
      </c>
      <c r="K96" s="43" t="str">
        <f>IF($C96&lt;&gt;"", EventAutoPopulate!H96, "")</f>
        <v/>
      </c>
      <c r="L96" s="42" t="str">
        <f>IF($C96&lt;&gt;"", EventAutoPopulate!I96, "")</f>
        <v/>
      </c>
      <c r="M96" s="42" t="str">
        <f>IF($C96&lt;&gt;"", EventAutoPopulate!J96, "")</f>
        <v/>
      </c>
    </row>
    <row r="97">
      <c r="A97" s="28" t="str">
        <f>IF(C97&lt;&gt;"", EventAutoPopulate!K97, "")</f>
        <v/>
      </c>
      <c r="E97" s="42" t="str">
        <f>IF($C97&lt;&gt;"", EventAutoPopulate!B97, "")</f>
        <v/>
      </c>
      <c r="F97" s="42" t="str">
        <f>IF($C97&lt;&gt;"", EventAutoPopulate!C97, "")</f>
        <v/>
      </c>
      <c r="G97" s="42" t="str">
        <f>IF($C97&lt;&gt;"", EventAutoPopulate!D97, "")</f>
        <v/>
      </c>
      <c r="H97" s="42" t="str">
        <f>IF($C97&lt;&gt;"", EventAutoPopulate!E97, "")</f>
        <v/>
      </c>
      <c r="I97" s="42" t="str">
        <f>IF($C97&lt;&gt;"", EventAutoPopulate!F97, "")</f>
        <v/>
      </c>
      <c r="J97" s="42" t="str">
        <f>IF($C97&lt;&gt;"", EventAutoPopulate!G97, "")</f>
        <v/>
      </c>
      <c r="K97" s="43" t="str">
        <f>IF($C97&lt;&gt;"", EventAutoPopulate!H97, "")</f>
        <v/>
      </c>
      <c r="L97" s="42" t="str">
        <f>IF($C97&lt;&gt;"", EventAutoPopulate!I97, "")</f>
        <v/>
      </c>
      <c r="M97" s="42" t="str">
        <f>IF($C97&lt;&gt;"", EventAutoPopulate!J97, "")</f>
        <v/>
      </c>
    </row>
    <row r="98">
      <c r="A98" s="28" t="str">
        <f>IF(C98&lt;&gt;"", EventAutoPopulate!K98, "")</f>
        <v/>
      </c>
      <c r="E98" s="42" t="str">
        <f>IF($C98&lt;&gt;"", EventAutoPopulate!B98, "")</f>
        <v/>
      </c>
      <c r="F98" s="42" t="str">
        <f>IF($C98&lt;&gt;"", EventAutoPopulate!C98, "")</f>
        <v/>
      </c>
      <c r="G98" s="42" t="str">
        <f>IF($C98&lt;&gt;"", EventAutoPopulate!D98, "")</f>
        <v/>
      </c>
      <c r="H98" s="42" t="str">
        <f>IF($C98&lt;&gt;"", EventAutoPopulate!E98, "")</f>
        <v/>
      </c>
      <c r="I98" s="42" t="str">
        <f>IF($C98&lt;&gt;"", EventAutoPopulate!F98, "")</f>
        <v/>
      </c>
      <c r="J98" s="42" t="str">
        <f>IF($C98&lt;&gt;"", EventAutoPopulate!G98, "")</f>
        <v/>
      </c>
      <c r="K98" s="43" t="str">
        <f>IF($C98&lt;&gt;"", EventAutoPopulate!H98, "")</f>
        <v/>
      </c>
      <c r="L98" s="42" t="str">
        <f>IF($C98&lt;&gt;"", EventAutoPopulate!I98, "")</f>
        <v/>
      </c>
      <c r="M98" s="42" t="str">
        <f>IF($C98&lt;&gt;"", EventAutoPopulate!J98, "")</f>
        <v/>
      </c>
    </row>
    <row r="99">
      <c r="A99" s="28" t="str">
        <f>IF(C99&lt;&gt;"", EventAutoPopulate!K99, "")</f>
        <v/>
      </c>
      <c r="E99" s="42" t="str">
        <f>IF($C99&lt;&gt;"", EventAutoPopulate!B99, "")</f>
        <v/>
      </c>
      <c r="F99" s="42" t="str">
        <f>IF($C99&lt;&gt;"", EventAutoPopulate!C99, "")</f>
        <v/>
      </c>
      <c r="G99" s="42" t="str">
        <f>IF($C99&lt;&gt;"", EventAutoPopulate!D99, "")</f>
        <v/>
      </c>
      <c r="H99" s="42" t="str">
        <f>IF($C99&lt;&gt;"", EventAutoPopulate!E99, "")</f>
        <v/>
      </c>
      <c r="I99" s="42" t="str">
        <f>IF($C99&lt;&gt;"", EventAutoPopulate!F99, "")</f>
        <v/>
      </c>
      <c r="J99" s="42" t="str">
        <f>IF($C99&lt;&gt;"", EventAutoPopulate!G99, "")</f>
        <v/>
      </c>
      <c r="K99" s="43" t="str">
        <f>IF($C99&lt;&gt;"", EventAutoPopulate!H99, "")</f>
        <v/>
      </c>
      <c r="L99" s="42" t="str">
        <f>IF($C99&lt;&gt;"", EventAutoPopulate!I99, "")</f>
        <v/>
      </c>
      <c r="M99" s="42" t="str">
        <f>IF($C99&lt;&gt;"", EventAutoPopulate!J99, "")</f>
        <v/>
      </c>
    </row>
    <row r="100">
      <c r="A100" s="28" t="str">
        <f>IF(C100&lt;&gt;"", EventAutoPopulate!K100, "")</f>
        <v/>
      </c>
      <c r="E100" s="42" t="str">
        <f>IF($C100&lt;&gt;"", EventAutoPopulate!B100, "")</f>
        <v/>
      </c>
      <c r="F100" s="42" t="str">
        <f>IF($C100&lt;&gt;"", EventAutoPopulate!C100, "")</f>
        <v/>
      </c>
      <c r="G100" s="42" t="str">
        <f>IF($C100&lt;&gt;"", EventAutoPopulate!D100, "")</f>
        <v/>
      </c>
      <c r="H100" s="42" t="str">
        <f>IF($C100&lt;&gt;"", EventAutoPopulate!E100, "")</f>
        <v/>
      </c>
      <c r="I100" s="42" t="str">
        <f>IF($C100&lt;&gt;"", EventAutoPopulate!F100, "")</f>
        <v/>
      </c>
      <c r="J100" s="42" t="str">
        <f>IF($C100&lt;&gt;"", EventAutoPopulate!G100, "")</f>
        <v/>
      </c>
      <c r="K100" s="43" t="str">
        <f>IF($C100&lt;&gt;"", EventAutoPopulate!H100, "")</f>
        <v/>
      </c>
      <c r="L100" s="42" t="str">
        <f>IF($C100&lt;&gt;"", EventAutoPopulate!I100, "")</f>
        <v/>
      </c>
      <c r="M100" s="42" t="str">
        <f>IF($C100&lt;&gt;"", EventAutoPopulate!J100, "")</f>
        <v/>
      </c>
    </row>
    <row r="101">
      <c r="A101" s="28" t="str">
        <f>IF(C101&lt;&gt;"", EventAutoPopulate!K101, "")</f>
        <v/>
      </c>
      <c r="E101" s="42" t="str">
        <f>IF($C101&lt;&gt;"", EventAutoPopulate!B101, "")</f>
        <v/>
      </c>
      <c r="F101" s="42" t="str">
        <f>IF($C101&lt;&gt;"", EventAutoPopulate!C101, "")</f>
        <v/>
      </c>
      <c r="G101" s="42" t="str">
        <f>IF($C101&lt;&gt;"", EventAutoPopulate!D101, "")</f>
        <v/>
      </c>
      <c r="H101" s="42" t="str">
        <f>IF($C101&lt;&gt;"", EventAutoPopulate!E101, "")</f>
        <v/>
      </c>
      <c r="I101" s="42" t="str">
        <f>IF($C101&lt;&gt;"", EventAutoPopulate!F101, "")</f>
        <v/>
      </c>
      <c r="J101" s="42" t="str">
        <f>IF($C101&lt;&gt;"", EventAutoPopulate!G101, "")</f>
        <v/>
      </c>
      <c r="K101" s="43" t="str">
        <f>IF($C101&lt;&gt;"", EventAutoPopulate!H101, "")</f>
        <v/>
      </c>
      <c r="L101" s="42" t="str">
        <f>IF($C101&lt;&gt;"", EventAutoPopulate!I101, "")</f>
        <v/>
      </c>
      <c r="M101" s="42" t="str">
        <f>IF($C101&lt;&gt;"", EventAutoPopulate!J101, "")</f>
        <v/>
      </c>
    </row>
    <row r="102">
      <c r="A102" s="28" t="str">
        <f>IF(C102&lt;&gt;"", #REF!, "")</f>
        <v/>
      </c>
      <c r="E102" s="42" t="str">
        <f t="shared" ref="E102:M102" si="1">IF($C102&lt;&gt;"", #REF!, "")</f>
        <v/>
      </c>
      <c r="F102" s="42" t="str">
        <f t="shared" si="1"/>
        <v/>
      </c>
      <c r="G102" s="42" t="str">
        <f t="shared" si="1"/>
        <v/>
      </c>
      <c r="H102" s="42" t="str">
        <f t="shared" si="1"/>
        <v/>
      </c>
      <c r="I102" s="42" t="str">
        <f t="shared" si="1"/>
        <v/>
      </c>
      <c r="J102" s="42" t="str">
        <f t="shared" si="1"/>
        <v/>
      </c>
      <c r="K102" s="43" t="str">
        <f t="shared" si="1"/>
        <v/>
      </c>
      <c r="L102" s="42" t="str">
        <f t="shared" si="1"/>
        <v/>
      </c>
      <c r="M102" s="42" t="str">
        <f t="shared" si="1"/>
        <v/>
      </c>
    </row>
    <row r="103">
      <c r="A103" s="102"/>
      <c r="E103" s="42" t="str">
        <f t="shared" ref="E103:M103" si="2">IF($C103&lt;&gt;"", #REF!, "")</f>
        <v/>
      </c>
      <c r="F103" s="42" t="str">
        <f t="shared" si="2"/>
        <v/>
      </c>
      <c r="G103" s="42" t="str">
        <f t="shared" si="2"/>
        <v/>
      </c>
      <c r="H103" s="42" t="str">
        <f t="shared" si="2"/>
        <v/>
      </c>
      <c r="I103" s="42" t="str">
        <f t="shared" si="2"/>
        <v/>
      </c>
      <c r="J103" s="42" t="str">
        <f t="shared" si="2"/>
        <v/>
      </c>
      <c r="K103" s="43" t="str">
        <f t="shared" si="2"/>
        <v/>
      </c>
      <c r="L103" s="42" t="str">
        <f t="shared" si="2"/>
        <v/>
      </c>
      <c r="M103" s="42" t="str">
        <f t="shared" si="2"/>
        <v/>
      </c>
    </row>
    <row r="104">
      <c r="A104" s="102"/>
      <c r="K104" s="31"/>
    </row>
    <row r="105">
      <c r="A105" s="102"/>
      <c r="K105" s="31"/>
    </row>
    <row r="106">
      <c r="A106" s="102"/>
      <c r="K106" s="31"/>
    </row>
    <row r="107">
      <c r="A107" s="102"/>
      <c r="K107" s="31"/>
    </row>
    <row r="108">
      <c r="A108" s="102"/>
      <c r="K108" s="31"/>
    </row>
    <row r="109">
      <c r="A109" s="102"/>
      <c r="K109" s="31"/>
    </row>
    <row r="110">
      <c r="A110" s="102"/>
      <c r="K110" s="31"/>
    </row>
    <row r="111">
      <c r="A111" s="102"/>
      <c r="K111" s="31"/>
    </row>
    <row r="112">
      <c r="A112" s="102"/>
      <c r="K112" s="31"/>
    </row>
    <row r="113">
      <c r="A113" s="102"/>
      <c r="K113" s="31"/>
    </row>
    <row r="114">
      <c r="A114" s="102"/>
      <c r="K114" s="31"/>
    </row>
    <row r="115">
      <c r="A115" s="102"/>
      <c r="K115" s="31"/>
    </row>
    <row r="116">
      <c r="A116" s="102"/>
      <c r="K116" s="31"/>
    </row>
    <row r="117">
      <c r="A117" s="102"/>
      <c r="K117" s="31"/>
    </row>
    <row r="118">
      <c r="A118" s="102"/>
      <c r="K118" s="31"/>
    </row>
    <row r="119">
      <c r="A119" s="102"/>
      <c r="K119" s="31"/>
    </row>
    <row r="120">
      <c r="A120" s="102"/>
      <c r="K120" s="31"/>
    </row>
    <row r="121">
      <c r="A121" s="102"/>
      <c r="K121" s="31"/>
    </row>
    <row r="122">
      <c r="A122" s="102"/>
      <c r="K122" s="31"/>
    </row>
    <row r="123">
      <c r="A123" s="102"/>
      <c r="K123" s="31"/>
    </row>
    <row r="124">
      <c r="A124" s="102"/>
      <c r="K124" s="31"/>
    </row>
    <row r="125">
      <c r="A125" s="102"/>
      <c r="K125" s="31"/>
    </row>
    <row r="126">
      <c r="A126" s="102"/>
      <c r="K126" s="31"/>
    </row>
    <row r="127">
      <c r="A127" s="102"/>
      <c r="K127" s="31"/>
    </row>
    <row r="128">
      <c r="A128" s="102"/>
      <c r="K128" s="31"/>
    </row>
    <row r="129">
      <c r="A129" s="102"/>
      <c r="K129" s="31"/>
    </row>
    <row r="130">
      <c r="A130" s="102"/>
      <c r="K130" s="31"/>
    </row>
    <row r="131">
      <c r="A131" s="102"/>
      <c r="K131" s="31"/>
    </row>
    <row r="132">
      <c r="A132" s="102"/>
      <c r="K132" s="31"/>
    </row>
    <row r="133">
      <c r="A133" s="102"/>
      <c r="K133" s="31"/>
    </row>
    <row r="134">
      <c r="A134" s="102"/>
      <c r="K134" s="31"/>
    </row>
    <row r="135">
      <c r="A135" s="102"/>
      <c r="K135" s="31"/>
    </row>
    <row r="136">
      <c r="A136" s="102"/>
      <c r="K136" s="31"/>
    </row>
    <row r="137">
      <c r="A137" s="102"/>
      <c r="K137" s="31"/>
    </row>
    <row r="138">
      <c r="A138" s="102"/>
      <c r="K138" s="31"/>
    </row>
    <row r="139">
      <c r="A139" s="102"/>
      <c r="K139" s="31"/>
    </row>
    <row r="140">
      <c r="A140" s="102"/>
      <c r="K140" s="31"/>
    </row>
    <row r="141">
      <c r="A141" s="102"/>
      <c r="K141" s="31"/>
    </row>
    <row r="142">
      <c r="A142" s="102"/>
      <c r="K142" s="31"/>
    </row>
    <row r="143">
      <c r="A143" s="102"/>
      <c r="K143" s="31"/>
    </row>
    <row r="144">
      <c r="A144" s="102"/>
      <c r="K144" s="31"/>
    </row>
    <row r="145">
      <c r="A145" s="102"/>
      <c r="K145" s="31"/>
    </row>
    <row r="146">
      <c r="A146" s="102"/>
      <c r="K146" s="31"/>
    </row>
    <row r="147">
      <c r="A147" s="102"/>
      <c r="K147" s="31"/>
    </row>
    <row r="148">
      <c r="A148" s="102"/>
      <c r="K148" s="31"/>
    </row>
    <row r="149">
      <c r="A149" s="102"/>
      <c r="K149" s="31"/>
    </row>
    <row r="150">
      <c r="A150" s="102"/>
      <c r="K150" s="31"/>
    </row>
    <row r="151">
      <c r="A151" s="102"/>
      <c r="K151" s="31"/>
    </row>
    <row r="152">
      <c r="A152" s="102"/>
      <c r="K152" s="31"/>
    </row>
    <row r="153">
      <c r="A153" s="102"/>
      <c r="K153" s="31"/>
    </row>
    <row r="154">
      <c r="A154" s="102"/>
      <c r="K154" s="31"/>
    </row>
    <row r="155">
      <c r="A155" s="102"/>
      <c r="K155" s="31"/>
    </row>
    <row r="156">
      <c r="A156" s="102"/>
      <c r="K156" s="31"/>
    </row>
    <row r="157">
      <c r="A157" s="102"/>
      <c r="K157" s="31"/>
    </row>
    <row r="158">
      <c r="A158" s="102"/>
      <c r="K158" s="31"/>
    </row>
    <row r="159">
      <c r="A159" s="102"/>
      <c r="K159" s="31"/>
    </row>
    <row r="160">
      <c r="A160" s="102"/>
      <c r="K160" s="31"/>
    </row>
    <row r="161">
      <c r="A161" s="102"/>
      <c r="K161" s="31"/>
    </row>
    <row r="162">
      <c r="A162" s="102"/>
      <c r="K162" s="31"/>
    </row>
    <row r="163">
      <c r="A163" s="102"/>
      <c r="K163" s="31"/>
    </row>
    <row r="164">
      <c r="A164" s="102"/>
      <c r="K164" s="31"/>
    </row>
    <row r="165">
      <c r="A165" s="102"/>
      <c r="K165" s="31"/>
    </row>
    <row r="166">
      <c r="A166" s="102"/>
      <c r="K166" s="31"/>
    </row>
    <row r="167">
      <c r="A167" s="102"/>
      <c r="K167" s="31"/>
    </row>
    <row r="168">
      <c r="A168" s="102"/>
      <c r="K168" s="31"/>
    </row>
    <row r="169">
      <c r="A169" s="102"/>
      <c r="K169" s="31"/>
    </row>
    <row r="170">
      <c r="A170" s="102"/>
      <c r="K170" s="31"/>
    </row>
    <row r="171">
      <c r="A171" s="102"/>
      <c r="K171" s="31"/>
    </row>
    <row r="172">
      <c r="A172" s="102"/>
      <c r="K172" s="31"/>
    </row>
    <row r="173">
      <c r="A173" s="102"/>
      <c r="K173" s="31"/>
    </row>
    <row r="174">
      <c r="A174" s="102"/>
      <c r="K174" s="31"/>
    </row>
    <row r="175">
      <c r="A175" s="102"/>
      <c r="K175" s="31"/>
    </row>
    <row r="176">
      <c r="A176" s="102"/>
      <c r="K176" s="31"/>
    </row>
    <row r="177">
      <c r="A177" s="102"/>
      <c r="K177" s="31"/>
    </row>
    <row r="178">
      <c r="A178" s="102"/>
      <c r="K178" s="31"/>
    </row>
    <row r="179">
      <c r="A179" s="102"/>
      <c r="K179" s="31"/>
    </row>
    <row r="180">
      <c r="A180" s="102"/>
      <c r="K180" s="31"/>
    </row>
    <row r="181">
      <c r="A181" s="102"/>
      <c r="K181" s="31"/>
    </row>
    <row r="182">
      <c r="A182" s="102"/>
      <c r="K182" s="31"/>
    </row>
    <row r="183">
      <c r="A183" s="102"/>
      <c r="K183" s="31"/>
    </row>
    <row r="184">
      <c r="A184" s="102"/>
      <c r="K184" s="31"/>
    </row>
    <row r="185">
      <c r="A185" s="102"/>
      <c r="K185" s="31"/>
    </row>
    <row r="186">
      <c r="A186" s="102"/>
      <c r="K186" s="31"/>
    </row>
    <row r="187">
      <c r="A187" s="102"/>
      <c r="K187" s="31"/>
    </row>
    <row r="188">
      <c r="A188" s="102"/>
      <c r="K188" s="31"/>
    </row>
    <row r="189">
      <c r="A189" s="102"/>
      <c r="K189" s="31"/>
    </row>
    <row r="190">
      <c r="A190" s="102"/>
      <c r="K190" s="31"/>
    </row>
    <row r="191">
      <c r="A191" s="102"/>
      <c r="K191" s="31"/>
    </row>
    <row r="192">
      <c r="A192" s="102"/>
      <c r="K192" s="31"/>
    </row>
    <row r="193">
      <c r="A193" s="102"/>
      <c r="K193" s="31"/>
    </row>
    <row r="194">
      <c r="A194" s="102"/>
      <c r="K194" s="31"/>
    </row>
    <row r="195">
      <c r="A195" s="102"/>
      <c r="K195" s="31"/>
    </row>
    <row r="196">
      <c r="A196" s="102"/>
      <c r="K196" s="31"/>
    </row>
    <row r="197">
      <c r="A197" s="102"/>
      <c r="K197" s="31"/>
    </row>
    <row r="198">
      <c r="A198" s="102"/>
      <c r="K198" s="31"/>
    </row>
    <row r="199">
      <c r="A199" s="102"/>
      <c r="K199" s="31"/>
    </row>
    <row r="200">
      <c r="A200" s="102"/>
      <c r="K200" s="31"/>
    </row>
    <row r="201">
      <c r="A201" s="102"/>
      <c r="K201" s="31"/>
    </row>
    <row r="202">
      <c r="A202" s="102"/>
      <c r="K202" s="31"/>
    </row>
    <row r="203">
      <c r="A203" s="102"/>
      <c r="K203" s="31"/>
    </row>
    <row r="204">
      <c r="A204" s="102"/>
      <c r="K204" s="31"/>
    </row>
    <row r="205">
      <c r="A205" s="102"/>
      <c r="K205" s="31"/>
    </row>
    <row r="206">
      <c r="A206" s="102"/>
      <c r="K206" s="31"/>
    </row>
    <row r="207">
      <c r="A207" s="102"/>
      <c r="K207" s="31"/>
    </row>
    <row r="208">
      <c r="A208" s="102"/>
      <c r="K208" s="31"/>
    </row>
    <row r="209">
      <c r="A209" s="102"/>
      <c r="K209" s="31"/>
    </row>
    <row r="210">
      <c r="A210" s="102"/>
      <c r="K210" s="31"/>
    </row>
    <row r="211">
      <c r="A211" s="102"/>
      <c r="K211" s="31"/>
    </row>
    <row r="212">
      <c r="A212" s="102"/>
      <c r="K212" s="31"/>
    </row>
    <row r="213">
      <c r="A213" s="102"/>
      <c r="K213" s="31"/>
    </row>
    <row r="214">
      <c r="A214" s="102"/>
      <c r="K214" s="31"/>
    </row>
    <row r="215">
      <c r="A215" s="102"/>
      <c r="K215" s="31"/>
    </row>
    <row r="216">
      <c r="A216" s="102"/>
      <c r="K216" s="31"/>
    </row>
    <row r="217">
      <c r="A217" s="102"/>
      <c r="K217" s="31"/>
    </row>
    <row r="218">
      <c r="A218" s="102"/>
      <c r="K218" s="31"/>
    </row>
    <row r="219">
      <c r="A219" s="102"/>
      <c r="K219" s="31"/>
    </row>
    <row r="220">
      <c r="A220" s="102"/>
      <c r="K220" s="31"/>
    </row>
    <row r="221">
      <c r="A221" s="102"/>
      <c r="K221" s="31"/>
    </row>
    <row r="222">
      <c r="A222" s="102"/>
      <c r="K222" s="31"/>
    </row>
    <row r="223">
      <c r="A223" s="102"/>
      <c r="K223" s="31"/>
    </row>
    <row r="224">
      <c r="A224" s="102"/>
      <c r="K224" s="31"/>
    </row>
    <row r="225">
      <c r="A225" s="102"/>
      <c r="K225" s="31"/>
    </row>
    <row r="226">
      <c r="A226" s="102"/>
      <c r="K226" s="31"/>
    </row>
    <row r="227">
      <c r="A227" s="102"/>
      <c r="K227" s="31"/>
    </row>
    <row r="228">
      <c r="A228" s="102"/>
      <c r="K228" s="31"/>
    </row>
    <row r="229">
      <c r="A229" s="102"/>
      <c r="K229" s="31"/>
    </row>
    <row r="230">
      <c r="A230" s="102"/>
      <c r="K230" s="31"/>
    </row>
    <row r="231">
      <c r="A231" s="102"/>
      <c r="K231" s="31"/>
    </row>
    <row r="232">
      <c r="A232" s="102"/>
      <c r="K232" s="31"/>
    </row>
    <row r="233">
      <c r="A233" s="102"/>
      <c r="K233" s="31"/>
    </row>
    <row r="234">
      <c r="A234" s="102"/>
      <c r="K234" s="31"/>
    </row>
    <row r="235">
      <c r="A235" s="102"/>
      <c r="K235" s="31"/>
    </row>
    <row r="236">
      <c r="A236" s="102"/>
      <c r="K236" s="31"/>
    </row>
    <row r="237">
      <c r="A237" s="102"/>
      <c r="K237" s="31"/>
    </row>
    <row r="238">
      <c r="A238" s="102"/>
      <c r="K238" s="31"/>
    </row>
    <row r="239">
      <c r="A239" s="102"/>
      <c r="K239" s="31"/>
    </row>
    <row r="240">
      <c r="A240" s="102"/>
      <c r="K240" s="31"/>
    </row>
    <row r="241">
      <c r="A241" s="102"/>
      <c r="K241" s="31"/>
    </row>
    <row r="242">
      <c r="A242" s="102"/>
      <c r="K242" s="31"/>
    </row>
    <row r="243">
      <c r="A243" s="102"/>
      <c r="K243" s="31"/>
    </row>
    <row r="244">
      <c r="A244" s="102"/>
      <c r="K244" s="31"/>
    </row>
    <row r="245">
      <c r="A245" s="102"/>
      <c r="K245" s="31"/>
    </row>
    <row r="246">
      <c r="A246" s="102"/>
      <c r="K246" s="31"/>
    </row>
    <row r="247">
      <c r="A247" s="102"/>
      <c r="K247" s="31"/>
    </row>
    <row r="248">
      <c r="A248" s="102"/>
      <c r="K248" s="31"/>
    </row>
    <row r="249">
      <c r="A249" s="102"/>
      <c r="K249" s="31"/>
    </row>
    <row r="250">
      <c r="A250" s="102"/>
      <c r="K250" s="31"/>
    </row>
    <row r="251">
      <c r="A251" s="102"/>
      <c r="K251" s="31"/>
    </row>
    <row r="252">
      <c r="A252" s="102"/>
      <c r="K252" s="31"/>
    </row>
    <row r="253">
      <c r="A253" s="102"/>
      <c r="K253" s="31"/>
    </row>
    <row r="254">
      <c r="A254" s="102"/>
      <c r="K254" s="31"/>
    </row>
    <row r="255">
      <c r="A255" s="102"/>
      <c r="K255" s="31"/>
    </row>
    <row r="256">
      <c r="A256" s="102"/>
      <c r="K256" s="31"/>
    </row>
    <row r="257">
      <c r="A257" s="102"/>
      <c r="K257" s="31"/>
    </row>
    <row r="258">
      <c r="A258" s="102"/>
      <c r="K258" s="31"/>
    </row>
    <row r="259">
      <c r="A259" s="102"/>
      <c r="K259" s="31"/>
    </row>
    <row r="260">
      <c r="A260" s="102"/>
      <c r="K260" s="31"/>
    </row>
    <row r="261">
      <c r="A261" s="102"/>
      <c r="K261" s="31"/>
    </row>
    <row r="262">
      <c r="A262" s="102"/>
      <c r="K262" s="31"/>
    </row>
    <row r="263">
      <c r="A263" s="102"/>
      <c r="K263" s="31"/>
    </row>
    <row r="264">
      <c r="A264" s="102"/>
      <c r="K264" s="31"/>
    </row>
    <row r="265">
      <c r="A265" s="102"/>
      <c r="K265" s="31"/>
    </row>
    <row r="266">
      <c r="A266" s="102"/>
      <c r="K266" s="31"/>
    </row>
    <row r="267">
      <c r="A267" s="102"/>
      <c r="K267" s="31"/>
    </row>
    <row r="268">
      <c r="A268" s="102"/>
      <c r="K268" s="31"/>
    </row>
    <row r="269">
      <c r="A269" s="102"/>
      <c r="K269" s="31"/>
    </row>
    <row r="270">
      <c r="A270" s="102"/>
      <c r="K270" s="31"/>
    </row>
    <row r="271">
      <c r="A271" s="102"/>
      <c r="K271" s="31"/>
    </row>
    <row r="272">
      <c r="A272" s="102"/>
      <c r="K272" s="31"/>
    </row>
    <row r="273">
      <c r="A273" s="102"/>
      <c r="K273" s="31"/>
    </row>
    <row r="274">
      <c r="A274" s="102"/>
      <c r="K274" s="31"/>
    </row>
    <row r="275">
      <c r="A275" s="102"/>
      <c r="K275" s="31"/>
    </row>
    <row r="276">
      <c r="A276" s="102"/>
      <c r="K276" s="31"/>
    </row>
    <row r="277">
      <c r="A277" s="102"/>
      <c r="K277" s="31"/>
    </row>
    <row r="278">
      <c r="A278" s="102"/>
      <c r="K278" s="31"/>
    </row>
    <row r="279">
      <c r="A279" s="102"/>
      <c r="K279" s="31"/>
    </row>
    <row r="280">
      <c r="A280" s="102"/>
      <c r="K280" s="31"/>
    </row>
    <row r="281">
      <c r="A281" s="102"/>
      <c r="K281" s="31"/>
    </row>
    <row r="282">
      <c r="A282" s="102"/>
      <c r="K282" s="31"/>
    </row>
    <row r="283">
      <c r="A283" s="102"/>
      <c r="K283" s="31"/>
    </row>
    <row r="284">
      <c r="A284" s="102"/>
      <c r="K284" s="31"/>
    </row>
    <row r="285">
      <c r="A285" s="102"/>
      <c r="K285" s="31"/>
    </row>
    <row r="286">
      <c r="A286" s="102"/>
      <c r="K286" s="31"/>
    </row>
    <row r="287">
      <c r="A287" s="102"/>
      <c r="K287" s="31"/>
    </row>
    <row r="288">
      <c r="A288" s="102"/>
      <c r="K288" s="31"/>
    </row>
    <row r="289">
      <c r="A289" s="102"/>
      <c r="K289" s="31"/>
    </row>
    <row r="290">
      <c r="A290" s="102"/>
      <c r="K290" s="31"/>
    </row>
    <row r="291">
      <c r="A291" s="102"/>
      <c r="K291" s="31"/>
    </row>
    <row r="292">
      <c r="A292" s="102"/>
      <c r="K292" s="31"/>
    </row>
    <row r="293">
      <c r="A293" s="102"/>
      <c r="K293" s="31"/>
    </row>
    <row r="294">
      <c r="A294" s="102"/>
      <c r="K294" s="31"/>
    </row>
    <row r="295">
      <c r="A295" s="102"/>
      <c r="K295" s="31"/>
    </row>
    <row r="296">
      <c r="A296" s="102"/>
      <c r="K296" s="31"/>
    </row>
    <row r="297">
      <c r="A297" s="102"/>
      <c r="K297" s="31"/>
    </row>
    <row r="298">
      <c r="A298" s="102"/>
      <c r="K298" s="31"/>
    </row>
    <row r="299">
      <c r="A299" s="102"/>
      <c r="K299" s="31"/>
    </row>
    <row r="300">
      <c r="A300" s="102"/>
      <c r="K300" s="31"/>
    </row>
    <row r="301">
      <c r="A301" s="102"/>
      <c r="K301" s="31"/>
    </row>
    <row r="302">
      <c r="A302" s="102"/>
      <c r="K302" s="31"/>
    </row>
    <row r="303">
      <c r="A303" s="102"/>
      <c r="K303" s="31"/>
    </row>
    <row r="304">
      <c r="A304" s="102"/>
      <c r="K304" s="31"/>
    </row>
    <row r="305">
      <c r="A305" s="102"/>
      <c r="K305" s="31"/>
    </row>
    <row r="306">
      <c r="A306" s="102"/>
      <c r="K306" s="31"/>
    </row>
    <row r="307">
      <c r="A307" s="102"/>
      <c r="K307" s="31"/>
    </row>
    <row r="308">
      <c r="A308" s="102"/>
      <c r="K308" s="31"/>
    </row>
    <row r="309">
      <c r="A309" s="102"/>
      <c r="K309" s="31"/>
    </row>
    <row r="310">
      <c r="A310" s="102"/>
      <c r="K310" s="31"/>
    </row>
    <row r="311">
      <c r="A311" s="102"/>
      <c r="K311" s="31"/>
    </row>
    <row r="312">
      <c r="A312" s="102"/>
      <c r="K312" s="31"/>
    </row>
    <row r="313">
      <c r="A313" s="102"/>
      <c r="K313" s="31"/>
    </row>
    <row r="314">
      <c r="A314" s="102"/>
      <c r="K314" s="31"/>
    </row>
    <row r="315">
      <c r="A315" s="102"/>
      <c r="K315" s="31"/>
    </row>
    <row r="316">
      <c r="A316" s="102"/>
      <c r="K316" s="31"/>
    </row>
    <row r="317">
      <c r="A317" s="102"/>
      <c r="K317" s="31"/>
    </row>
    <row r="318">
      <c r="A318" s="102"/>
      <c r="K318" s="31"/>
    </row>
    <row r="319">
      <c r="A319" s="102"/>
      <c r="K319" s="31"/>
    </row>
    <row r="320">
      <c r="A320" s="102"/>
      <c r="K320" s="31"/>
    </row>
    <row r="321">
      <c r="A321" s="102"/>
      <c r="K321" s="31"/>
    </row>
    <row r="322">
      <c r="A322" s="102"/>
      <c r="K322" s="31"/>
    </row>
    <row r="323">
      <c r="A323" s="102"/>
      <c r="K323" s="31"/>
    </row>
    <row r="324">
      <c r="A324" s="102"/>
      <c r="K324" s="31"/>
    </row>
    <row r="325">
      <c r="A325" s="102"/>
      <c r="K325" s="31"/>
    </row>
    <row r="326">
      <c r="A326" s="102"/>
      <c r="K326" s="31"/>
    </row>
    <row r="327">
      <c r="A327" s="102"/>
      <c r="K327" s="31"/>
    </row>
    <row r="328">
      <c r="A328" s="102"/>
      <c r="K328" s="31"/>
    </row>
    <row r="329">
      <c r="A329" s="102"/>
      <c r="K329" s="31"/>
    </row>
    <row r="330">
      <c r="A330" s="102"/>
      <c r="K330" s="31"/>
    </row>
    <row r="331">
      <c r="A331" s="102"/>
      <c r="K331" s="31"/>
    </row>
    <row r="332">
      <c r="A332" s="102"/>
      <c r="K332" s="31"/>
    </row>
    <row r="333">
      <c r="A333" s="102"/>
      <c r="K333" s="31"/>
    </row>
    <row r="334">
      <c r="A334" s="102"/>
      <c r="K334" s="31"/>
    </row>
    <row r="335">
      <c r="A335" s="102"/>
      <c r="K335" s="31"/>
    </row>
    <row r="336">
      <c r="A336" s="102"/>
      <c r="K336" s="31"/>
    </row>
    <row r="337">
      <c r="A337" s="102"/>
      <c r="K337" s="31"/>
    </row>
    <row r="338">
      <c r="A338" s="102"/>
      <c r="K338" s="31"/>
    </row>
    <row r="339">
      <c r="A339" s="102"/>
      <c r="K339" s="31"/>
    </row>
    <row r="340">
      <c r="A340" s="102"/>
      <c r="K340" s="31"/>
    </row>
    <row r="341">
      <c r="A341" s="102"/>
      <c r="K341" s="31"/>
    </row>
    <row r="342">
      <c r="A342" s="102"/>
      <c r="K342" s="31"/>
    </row>
    <row r="343">
      <c r="A343" s="102"/>
      <c r="K343" s="31"/>
    </row>
    <row r="344">
      <c r="A344" s="102"/>
      <c r="K344" s="31"/>
    </row>
    <row r="345">
      <c r="A345" s="102"/>
      <c r="K345" s="31"/>
    </row>
    <row r="346">
      <c r="A346" s="102"/>
      <c r="K346" s="31"/>
    </row>
    <row r="347">
      <c r="A347" s="102"/>
      <c r="K347" s="31"/>
    </row>
    <row r="348">
      <c r="A348" s="102"/>
      <c r="K348" s="31"/>
    </row>
    <row r="349">
      <c r="A349" s="102"/>
      <c r="K349" s="31"/>
    </row>
    <row r="350">
      <c r="A350" s="102"/>
      <c r="K350" s="31"/>
    </row>
    <row r="351">
      <c r="A351" s="102"/>
      <c r="K351" s="31"/>
    </row>
    <row r="352">
      <c r="A352" s="102"/>
      <c r="K352" s="31"/>
    </row>
    <row r="353">
      <c r="A353" s="102"/>
      <c r="K353" s="31"/>
    </row>
    <row r="354">
      <c r="A354" s="102"/>
      <c r="K354" s="31"/>
    </row>
    <row r="355">
      <c r="A355" s="102"/>
      <c r="K355" s="31"/>
    </row>
    <row r="356">
      <c r="A356" s="102"/>
      <c r="K356" s="31"/>
    </row>
    <row r="357">
      <c r="A357" s="102"/>
      <c r="K357" s="31"/>
    </row>
    <row r="358">
      <c r="A358" s="102"/>
      <c r="K358" s="31"/>
    </row>
    <row r="359">
      <c r="A359" s="102"/>
      <c r="K359" s="31"/>
    </row>
    <row r="360">
      <c r="A360" s="102"/>
      <c r="K360" s="31"/>
    </row>
    <row r="361">
      <c r="A361" s="102"/>
      <c r="K361" s="31"/>
    </row>
    <row r="362">
      <c r="A362" s="102"/>
      <c r="K362" s="31"/>
    </row>
    <row r="363">
      <c r="A363" s="102"/>
      <c r="K363" s="31"/>
    </row>
    <row r="364">
      <c r="A364" s="102"/>
      <c r="K364" s="31"/>
    </row>
    <row r="365">
      <c r="A365" s="102"/>
      <c r="K365" s="31"/>
    </row>
    <row r="366">
      <c r="A366" s="102"/>
      <c r="K366" s="31"/>
    </row>
    <row r="367">
      <c r="A367" s="102"/>
      <c r="K367" s="31"/>
    </row>
    <row r="368">
      <c r="A368" s="102"/>
      <c r="K368" s="31"/>
    </row>
    <row r="369">
      <c r="A369" s="102"/>
      <c r="K369" s="31"/>
    </row>
    <row r="370">
      <c r="A370" s="102"/>
      <c r="K370" s="31"/>
    </row>
    <row r="371">
      <c r="A371" s="102"/>
      <c r="K371" s="31"/>
    </row>
    <row r="372">
      <c r="A372" s="102"/>
      <c r="K372" s="31"/>
    </row>
    <row r="373">
      <c r="A373" s="102"/>
      <c r="K373" s="31"/>
    </row>
    <row r="374">
      <c r="A374" s="102"/>
      <c r="K374" s="31"/>
    </row>
    <row r="375">
      <c r="A375" s="102"/>
      <c r="K375" s="31"/>
    </row>
    <row r="376">
      <c r="A376" s="102"/>
      <c r="K376" s="31"/>
    </row>
    <row r="377">
      <c r="A377" s="102"/>
      <c r="K377" s="31"/>
    </row>
    <row r="378">
      <c r="A378" s="102"/>
      <c r="K378" s="31"/>
    </row>
    <row r="379">
      <c r="A379" s="102"/>
      <c r="K379" s="31"/>
    </row>
    <row r="380">
      <c r="A380" s="102"/>
      <c r="K380" s="31"/>
    </row>
    <row r="381">
      <c r="A381" s="102"/>
      <c r="K381" s="31"/>
    </row>
    <row r="382">
      <c r="A382" s="102"/>
      <c r="K382" s="31"/>
    </row>
    <row r="383">
      <c r="A383" s="102"/>
      <c r="K383" s="31"/>
    </row>
    <row r="384">
      <c r="A384" s="102"/>
      <c r="K384" s="31"/>
    </row>
    <row r="385">
      <c r="A385" s="102"/>
      <c r="K385" s="31"/>
    </row>
    <row r="386">
      <c r="A386" s="102"/>
      <c r="K386" s="31"/>
    </row>
    <row r="387">
      <c r="A387" s="102"/>
      <c r="K387" s="31"/>
    </row>
    <row r="388">
      <c r="A388" s="102"/>
      <c r="K388" s="31"/>
    </row>
    <row r="389">
      <c r="A389" s="102"/>
      <c r="K389" s="31"/>
    </row>
    <row r="390">
      <c r="A390" s="102"/>
      <c r="K390" s="31"/>
    </row>
    <row r="391">
      <c r="A391" s="102"/>
      <c r="K391" s="31"/>
    </row>
    <row r="392">
      <c r="A392" s="102"/>
      <c r="K392" s="31"/>
    </row>
    <row r="393">
      <c r="A393" s="102"/>
      <c r="K393" s="31"/>
    </row>
    <row r="394">
      <c r="A394" s="102"/>
      <c r="K394" s="31"/>
    </row>
    <row r="395">
      <c r="A395" s="102"/>
      <c r="K395" s="31"/>
    </row>
    <row r="396">
      <c r="A396" s="102"/>
      <c r="K396" s="31"/>
    </row>
    <row r="397">
      <c r="A397" s="102"/>
      <c r="K397" s="31"/>
    </row>
    <row r="398">
      <c r="A398" s="102"/>
      <c r="K398" s="31"/>
    </row>
    <row r="399">
      <c r="A399" s="102"/>
      <c r="K399" s="31"/>
    </row>
    <row r="400">
      <c r="A400" s="102"/>
      <c r="K400" s="31"/>
    </row>
    <row r="401">
      <c r="A401" s="102"/>
      <c r="K401" s="31"/>
    </row>
    <row r="402">
      <c r="A402" s="102"/>
      <c r="K402" s="31"/>
    </row>
    <row r="403">
      <c r="A403" s="102"/>
      <c r="K403" s="31"/>
    </row>
    <row r="404">
      <c r="A404" s="102"/>
      <c r="K404" s="31"/>
    </row>
    <row r="405">
      <c r="A405" s="102"/>
      <c r="K405" s="31"/>
    </row>
    <row r="406">
      <c r="A406" s="102"/>
      <c r="K406" s="31"/>
    </row>
    <row r="407">
      <c r="A407" s="102"/>
      <c r="K407" s="31"/>
    </row>
    <row r="408">
      <c r="A408" s="102"/>
      <c r="K408" s="31"/>
    </row>
    <row r="409">
      <c r="A409" s="102"/>
      <c r="K409" s="31"/>
    </row>
    <row r="410">
      <c r="A410" s="102"/>
      <c r="K410" s="31"/>
    </row>
    <row r="411">
      <c r="A411" s="102"/>
      <c r="K411" s="31"/>
    </row>
    <row r="412">
      <c r="A412" s="102"/>
      <c r="K412" s="31"/>
    </row>
    <row r="413">
      <c r="A413" s="102"/>
      <c r="K413" s="31"/>
    </row>
    <row r="414">
      <c r="A414" s="102"/>
      <c r="K414" s="31"/>
    </row>
    <row r="415">
      <c r="A415" s="102"/>
      <c r="K415" s="31"/>
    </row>
    <row r="416">
      <c r="A416" s="102"/>
      <c r="K416" s="31"/>
    </row>
    <row r="417">
      <c r="A417" s="102"/>
      <c r="K417" s="31"/>
    </row>
    <row r="418">
      <c r="A418" s="102"/>
      <c r="K418" s="31"/>
    </row>
    <row r="419">
      <c r="A419" s="102"/>
      <c r="K419" s="31"/>
    </row>
    <row r="420">
      <c r="A420" s="102"/>
      <c r="K420" s="31"/>
    </row>
    <row r="421">
      <c r="A421" s="102"/>
      <c r="K421" s="31"/>
    </row>
    <row r="422">
      <c r="A422" s="102"/>
      <c r="K422" s="31"/>
    </row>
    <row r="423">
      <c r="A423" s="102"/>
      <c r="K423" s="31"/>
    </row>
    <row r="424">
      <c r="A424" s="102"/>
      <c r="K424" s="31"/>
    </row>
    <row r="425">
      <c r="A425" s="102"/>
      <c r="K425" s="31"/>
    </row>
    <row r="426">
      <c r="A426" s="102"/>
      <c r="K426" s="31"/>
    </row>
    <row r="427">
      <c r="A427" s="102"/>
      <c r="K427" s="31"/>
    </row>
    <row r="428">
      <c r="A428" s="102"/>
      <c r="K428" s="31"/>
    </row>
    <row r="429">
      <c r="A429" s="102"/>
      <c r="K429" s="31"/>
    </row>
    <row r="430">
      <c r="A430" s="102"/>
      <c r="K430" s="31"/>
    </row>
    <row r="431">
      <c r="A431" s="102"/>
      <c r="K431" s="31"/>
    </row>
    <row r="432">
      <c r="A432" s="102"/>
      <c r="K432" s="31"/>
    </row>
    <row r="433">
      <c r="A433" s="102"/>
      <c r="K433" s="31"/>
    </row>
    <row r="434">
      <c r="A434" s="102"/>
      <c r="K434" s="31"/>
    </row>
    <row r="435">
      <c r="A435" s="102"/>
      <c r="K435" s="31"/>
    </row>
    <row r="436">
      <c r="A436" s="102"/>
      <c r="K436" s="31"/>
    </row>
    <row r="437">
      <c r="A437" s="102"/>
      <c r="K437" s="31"/>
    </row>
    <row r="438">
      <c r="A438" s="102"/>
      <c r="K438" s="31"/>
    </row>
    <row r="439">
      <c r="A439" s="102"/>
      <c r="K439" s="31"/>
    </row>
    <row r="440">
      <c r="A440" s="102"/>
      <c r="K440" s="31"/>
    </row>
    <row r="441">
      <c r="A441" s="102"/>
      <c r="K441" s="31"/>
    </row>
    <row r="442">
      <c r="A442" s="102"/>
      <c r="K442" s="31"/>
    </row>
    <row r="443">
      <c r="A443" s="102"/>
      <c r="K443" s="31"/>
    </row>
    <row r="444">
      <c r="A444" s="102"/>
      <c r="K444" s="31"/>
    </row>
    <row r="445">
      <c r="A445" s="102"/>
      <c r="K445" s="31"/>
    </row>
    <row r="446">
      <c r="A446" s="102"/>
      <c r="K446" s="31"/>
    </row>
    <row r="447">
      <c r="A447" s="102"/>
      <c r="K447" s="31"/>
    </row>
    <row r="448">
      <c r="A448" s="102"/>
      <c r="K448" s="31"/>
    </row>
    <row r="449">
      <c r="A449" s="102"/>
      <c r="K449" s="31"/>
    </row>
    <row r="450">
      <c r="A450" s="102"/>
      <c r="K450" s="31"/>
    </row>
    <row r="451">
      <c r="A451" s="102"/>
      <c r="K451" s="31"/>
    </row>
    <row r="452">
      <c r="A452" s="102"/>
      <c r="K452" s="31"/>
    </row>
    <row r="453">
      <c r="A453" s="102"/>
      <c r="K453" s="31"/>
    </row>
    <row r="454">
      <c r="A454" s="102"/>
      <c r="K454" s="31"/>
    </row>
    <row r="455">
      <c r="A455" s="102"/>
      <c r="K455" s="31"/>
    </row>
    <row r="456">
      <c r="A456" s="102"/>
      <c r="K456" s="31"/>
    </row>
    <row r="457">
      <c r="A457" s="102"/>
      <c r="K457" s="31"/>
    </row>
    <row r="458">
      <c r="A458" s="102"/>
      <c r="K458" s="31"/>
    </row>
    <row r="459">
      <c r="A459" s="102"/>
      <c r="K459" s="31"/>
    </row>
    <row r="460">
      <c r="A460" s="102"/>
      <c r="K460" s="31"/>
    </row>
    <row r="461">
      <c r="A461" s="102"/>
      <c r="K461" s="31"/>
    </row>
    <row r="462">
      <c r="A462" s="102"/>
      <c r="K462" s="31"/>
    </row>
    <row r="463">
      <c r="A463" s="102"/>
      <c r="K463" s="31"/>
    </row>
    <row r="464">
      <c r="A464" s="102"/>
      <c r="K464" s="31"/>
    </row>
    <row r="465">
      <c r="A465" s="102"/>
      <c r="K465" s="31"/>
    </row>
    <row r="466">
      <c r="A466" s="102"/>
      <c r="K466" s="31"/>
    </row>
    <row r="467">
      <c r="A467" s="102"/>
      <c r="K467" s="31"/>
    </row>
    <row r="468">
      <c r="A468" s="102"/>
      <c r="K468" s="31"/>
    </row>
    <row r="469">
      <c r="A469" s="102"/>
      <c r="K469" s="31"/>
    </row>
    <row r="470">
      <c r="A470" s="102"/>
      <c r="K470" s="31"/>
    </row>
    <row r="471">
      <c r="A471" s="102"/>
      <c r="K471" s="31"/>
    </row>
    <row r="472">
      <c r="A472" s="102"/>
      <c r="K472" s="31"/>
    </row>
    <row r="473">
      <c r="A473" s="102"/>
      <c r="K473" s="31"/>
    </row>
    <row r="474">
      <c r="A474" s="102"/>
      <c r="K474" s="31"/>
    </row>
    <row r="475">
      <c r="A475" s="102"/>
      <c r="K475" s="31"/>
    </row>
    <row r="476">
      <c r="A476" s="102"/>
      <c r="K476" s="31"/>
    </row>
    <row r="477">
      <c r="A477" s="102"/>
      <c r="K477" s="31"/>
    </row>
    <row r="478">
      <c r="A478" s="102"/>
      <c r="K478" s="31"/>
    </row>
    <row r="479">
      <c r="A479" s="102"/>
      <c r="K479" s="31"/>
    </row>
    <row r="480">
      <c r="A480" s="102"/>
      <c r="K480" s="31"/>
    </row>
    <row r="481">
      <c r="A481" s="102"/>
      <c r="K481" s="31"/>
    </row>
    <row r="482">
      <c r="A482" s="102"/>
      <c r="K482" s="31"/>
    </row>
    <row r="483">
      <c r="A483" s="102"/>
      <c r="K483" s="31"/>
    </row>
    <row r="484">
      <c r="A484" s="102"/>
      <c r="K484" s="31"/>
    </row>
    <row r="485">
      <c r="A485" s="102"/>
      <c r="K485" s="31"/>
    </row>
    <row r="486">
      <c r="A486" s="102"/>
      <c r="K486" s="31"/>
    </row>
    <row r="487">
      <c r="A487" s="102"/>
      <c r="K487" s="31"/>
    </row>
    <row r="488">
      <c r="A488" s="102"/>
      <c r="K488" s="31"/>
    </row>
    <row r="489">
      <c r="A489" s="102"/>
      <c r="K489" s="31"/>
    </row>
    <row r="490">
      <c r="A490" s="102"/>
      <c r="K490" s="31"/>
    </row>
    <row r="491">
      <c r="A491" s="102"/>
      <c r="K491" s="31"/>
    </row>
    <row r="492">
      <c r="A492" s="102"/>
      <c r="K492" s="31"/>
    </row>
    <row r="493">
      <c r="A493" s="102"/>
      <c r="K493" s="31"/>
    </row>
    <row r="494">
      <c r="A494" s="102"/>
      <c r="K494" s="31"/>
    </row>
    <row r="495">
      <c r="A495" s="102"/>
      <c r="K495" s="31"/>
    </row>
    <row r="496">
      <c r="A496" s="102"/>
      <c r="K496" s="31"/>
    </row>
    <row r="497">
      <c r="A497" s="102"/>
      <c r="K497" s="31"/>
    </row>
    <row r="498">
      <c r="A498" s="102"/>
      <c r="K498" s="31"/>
    </row>
    <row r="499">
      <c r="A499" s="102"/>
      <c r="K499" s="31"/>
    </row>
    <row r="500">
      <c r="A500" s="102"/>
      <c r="K500" s="31"/>
    </row>
    <row r="501">
      <c r="A501" s="102"/>
      <c r="K501" s="31"/>
    </row>
    <row r="502">
      <c r="A502" s="102"/>
      <c r="K502" s="31"/>
    </row>
    <row r="503">
      <c r="A503" s="102"/>
      <c r="K503" s="31"/>
    </row>
    <row r="504">
      <c r="A504" s="102"/>
      <c r="K504" s="31"/>
    </row>
    <row r="505">
      <c r="A505" s="102"/>
      <c r="K505" s="31"/>
    </row>
    <row r="506">
      <c r="A506" s="102"/>
      <c r="K506" s="31"/>
    </row>
    <row r="507">
      <c r="A507" s="102"/>
      <c r="K507" s="31"/>
    </row>
    <row r="508">
      <c r="A508" s="102"/>
      <c r="K508" s="31"/>
    </row>
    <row r="509">
      <c r="A509" s="102"/>
      <c r="K509" s="31"/>
    </row>
    <row r="510">
      <c r="A510" s="102"/>
      <c r="K510" s="31"/>
    </row>
    <row r="511">
      <c r="A511" s="102"/>
      <c r="K511" s="31"/>
    </row>
    <row r="512">
      <c r="A512" s="102"/>
      <c r="K512" s="31"/>
    </row>
    <row r="513">
      <c r="A513" s="102"/>
      <c r="K513" s="31"/>
    </row>
    <row r="514">
      <c r="A514" s="102"/>
      <c r="K514" s="31"/>
    </row>
    <row r="515">
      <c r="A515" s="102"/>
      <c r="K515" s="31"/>
    </row>
    <row r="516">
      <c r="A516" s="102"/>
      <c r="K516" s="31"/>
    </row>
    <row r="517">
      <c r="A517" s="102"/>
      <c r="K517" s="31"/>
    </row>
    <row r="518">
      <c r="A518" s="102"/>
      <c r="K518" s="31"/>
    </row>
    <row r="519">
      <c r="A519" s="102"/>
      <c r="K519" s="31"/>
    </row>
    <row r="520">
      <c r="A520" s="102"/>
      <c r="K520" s="31"/>
    </row>
    <row r="521">
      <c r="A521" s="102"/>
      <c r="K521" s="31"/>
    </row>
    <row r="522">
      <c r="A522" s="102"/>
      <c r="K522" s="31"/>
    </row>
    <row r="523">
      <c r="A523" s="102"/>
      <c r="K523" s="31"/>
    </row>
    <row r="524">
      <c r="A524" s="102"/>
      <c r="K524" s="31"/>
    </row>
    <row r="525">
      <c r="A525" s="102"/>
      <c r="K525" s="31"/>
    </row>
    <row r="526">
      <c r="A526" s="102"/>
      <c r="K526" s="31"/>
    </row>
    <row r="527">
      <c r="A527" s="102"/>
      <c r="K527" s="31"/>
    </row>
    <row r="528">
      <c r="A528" s="102"/>
      <c r="K528" s="31"/>
    </row>
    <row r="529">
      <c r="A529" s="102"/>
      <c r="K529" s="31"/>
    </row>
    <row r="530">
      <c r="A530" s="102"/>
      <c r="K530" s="31"/>
    </row>
    <row r="531">
      <c r="A531" s="102"/>
      <c r="K531" s="31"/>
    </row>
    <row r="532">
      <c r="A532" s="102"/>
      <c r="K532" s="31"/>
    </row>
    <row r="533">
      <c r="A533" s="102"/>
      <c r="K533" s="31"/>
    </row>
    <row r="534">
      <c r="A534" s="102"/>
      <c r="K534" s="31"/>
    </row>
    <row r="535">
      <c r="A535" s="102"/>
      <c r="K535" s="31"/>
    </row>
    <row r="536">
      <c r="A536" s="102"/>
      <c r="K536" s="31"/>
    </row>
    <row r="537">
      <c r="A537" s="102"/>
      <c r="K537" s="31"/>
    </row>
    <row r="538">
      <c r="A538" s="102"/>
      <c r="K538" s="31"/>
    </row>
    <row r="539">
      <c r="A539" s="102"/>
      <c r="K539" s="31"/>
    </row>
    <row r="540">
      <c r="A540" s="102"/>
      <c r="K540" s="31"/>
    </row>
    <row r="541">
      <c r="A541" s="102"/>
      <c r="K541" s="31"/>
    </row>
    <row r="542">
      <c r="A542" s="102"/>
      <c r="K542" s="31"/>
    </row>
    <row r="543">
      <c r="A543" s="102"/>
      <c r="K543" s="31"/>
    </row>
    <row r="544">
      <c r="A544" s="102"/>
      <c r="K544" s="31"/>
    </row>
    <row r="545">
      <c r="A545" s="102"/>
      <c r="K545" s="31"/>
    </row>
    <row r="546">
      <c r="A546" s="102"/>
      <c r="K546" s="31"/>
    </row>
    <row r="547">
      <c r="A547" s="102"/>
      <c r="K547" s="31"/>
    </row>
    <row r="548">
      <c r="A548" s="102"/>
      <c r="K548" s="31"/>
    </row>
    <row r="549">
      <c r="A549" s="102"/>
      <c r="K549" s="31"/>
    </row>
    <row r="550">
      <c r="A550" s="102"/>
      <c r="K550" s="31"/>
    </row>
    <row r="551">
      <c r="A551" s="102"/>
      <c r="K551" s="31"/>
    </row>
    <row r="552">
      <c r="A552" s="102"/>
      <c r="K552" s="31"/>
    </row>
    <row r="553">
      <c r="A553" s="102"/>
      <c r="K553" s="31"/>
    </row>
    <row r="554">
      <c r="A554" s="102"/>
      <c r="K554" s="31"/>
    </row>
    <row r="555">
      <c r="A555" s="102"/>
      <c r="K555" s="31"/>
    </row>
    <row r="556">
      <c r="A556" s="102"/>
      <c r="K556" s="31"/>
    </row>
    <row r="557">
      <c r="A557" s="102"/>
      <c r="K557" s="31"/>
    </row>
    <row r="558">
      <c r="A558" s="102"/>
      <c r="K558" s="31"/>
    </row>
    <row r="559">
      <c r="A559" s="102"/>
      <c r="K559" s="31"/>
    </row>
    <row r="560">
      <c r="A560" s="102"/>
      <c r="K560" s="31"/>
    </row>
    <row r="561">
      <c r="A561" s="102"/>
      <c r="K561" s="31"/>
    </row>
    <row r="562">
      <c r="A562" s="102"/>
      <c r="K562" s="31"/>
    </row>
    <row r="563">
      <c r="A563" s="102"/>
      <c r="K563" s="31"/>
    </row>
    <row r="564">
      <c r="A564" s="102"/>
      <c r="K564" s="31"/>
    </row>
    <row r="565">
      <c r="A565" s="102"/>
      <c r="K565" s="31"/>
    </row>
    <row r="566">
      <c r="A566" s="102"/>
      <c r="K566" s="31"/>
    </row>
    <row r="567">
      <c r="A567" s="102"/>
      <c r="K567" s="31"/>
    </row>
    <row r="568">
      <c r="A568" s="102"/>
      <c r="K568" s="31"/>
    </row>
    <row r="569">
      <c r="A569" s="102"/>
      <c r="K569" s="31"/>
    </row>
    <row r="570">
      <c r="A570" s="102"/>
      <c r="K570" s="31"/>
    </row>
    <row r="571">
      <c r="A571" s="102"/>
      <c r="K571" s="31"/>
    </row>
    <row r="572">
      <c r="A572" s="102"/>
      <c r="K572" s="31"/>
    </row>
    <row r="573">
      <c r="A573" s="102"/>
      <c r="K573" s="31"/>
    </row>
    <row r="574">
      <c r="A574" s="102"/>
      <c r="K574" s="31"/>
    </row>
    <row r="575">
      <c r="A575" s="102"/>
      <c r="K575" s="31"/>
    </row>
    <row r="576">
      <c r="A576" s="102"/>
      <c r="K576" s="31"/>
    </row>
    <row r="577">
      <c r="A577" s="102"/>
      <c r="K577" s="31"/>
    </row>
    <row r="578">
      <c r="A578" s="102"/>
      <c r="K578" s="31"/>
    </row>
    <row r="579">
      <c r="A579" s="102"/>
      <c r="K579" s="31"/>
    </row>
    <row r="580">
      <c r="A580" s="102"/>
      <c r="K580" s="31"/>
    </row>
    <row r="581">
      <c r="A581" s="102"/>
      <c r="K581" s="31"/>
    </row>
    <row r="582">
      <c r="A582" s="102"/>
      <c r="K582" s="31"/>
    </row>
    <row r="583">
      <c r="A583" s="102"/>
      <c r="K583" s="31"/>
    </row>
    <row r="584">
      <c r="A584" s="102"/>
      <c r="K584" s="31"/>
    </row>
    <row r="585">
      <c r="A585" s="102"/>
      <c r="K585" s="31"/>
    </row>
    <row r="586">
      <c r="A586" s="102"/>
      <c r="K586" s="31"/>
    </row>
    <row r="587">
      <c r="A587" s="102"/>
      <c r="K587" s="31"/>
    </row>
    <row r="588">
      <c r="A588" s="102"/>
      <c r="K588" s="31"/>
    </row>
    <row r="589">
      <c r="A589" s="102"/>
      <c r="K589" s="31"/>
    </row>
    <row r="590">
      <c r="A590" s="102"/>
      <c r="K590" s="31"/>
    </row>
    <row r="591">
      <c r="A591" s="102"/>
      <c r="K591" s="31"/>
    </row>
    <row r="592">
      <c r="A592" s="102"/>
      <c r="K592" s="31"/>
    </row>
    <row r="593">
      <c r="A593" s="102"/>
      <c r="K593" s="31"/>
    </row>
    <row r="594">
      <c r="A594" s="102"/>
      <c r="K594" s="31"/>
    </row>
    <row r="595">
      <c r="A595" s="102"/>
      <c r="K595" s="31"/>
    </row>
    <row r="596">
      <c r="A596" s="102"/>
      <c r="K596" s="31"/>
    </row>
    <row r="597">
      <c r="A597" s="102"/>
      <c r="K597" s="31"/>
    </row>
    <row r="598">
      <c r="A598" s="102"/>
      <c r="K598" s="31"/>
    </row>
    <row r="599">
      <c r="A599" s="102"/>
      <c r="K599" s="31"/>
    </row>
    <row r="600">
      <c r="A600" s="102"/>
      <c r="K600" s="31"/>
    </row>
    <row r="601">
      <c r="A601" s="102"/>
      <c r="K601" s="31"/>
    </row>
    <row r="602">
      <c r="A602" s="102"/>
      <c r="K602" s="31"/>
    </row>
    <row r="603">
      <c r="A603" s="102"/>
      <c r="K603" s="31"/>
    </row>
    <row r="604">
      <c r="A604" s="102"/>
      <c r="K604" s="31"/>
    </row>
    <row r="605">
      <c r="A605" s="102"/>
      <c r="K605" s="31"/>
    </row>
    <row r="606">
      <c r="A606" s="102"/>
      <c r="K606" s="31"/>
    </row>
    <row r="607">
      <c r="A607" s="102"/>
      <c r="K607" s="31"/>
    </row>
    <row r="608">
      <c r="A608" s="102"/>
      <c r="K608" s="31"/>
    </row>
    <row r="609">
      <c r="A609" s="102"/>
      <c r="K609" s="31"/>
    </row>
    <row r="610">
      <c r="A610" s="102"/>
      <c r="K610" s="31"/>
    </row>
    <row r="611">
      <c r="A611" s="102"/>
      <c r="K611" s="31"/>
    </row>
    <row r="612">
      <c r="A612" s="102"/>
      <c r="K612" s="31"/>
    </row>
    <row r="613">
      <c r="A613" s="102"/>
      <c r="K613" s="31"/>
    </row>
    <row r="614">
      <c r="A614" s="102"/>
      <c r="K614" s="31"/>
    </row>
    <row r="615">
      <c r="A615" s="102"/>
      <c r="K615" s="31"/>
    </row>
    <row r="616">
      <c r="A616" s="102"/>
      <c r="K616" s="31"/>
    </row>
    <row r="617">
      <c r="A617" s="102"/>
      <c r="K617" s="31"/>
    </row>
    <row r="618">
      <c r="A618" s="102"/>
      <c r="K618" s="31"/>
    </row>
    <row r="619">
      <c r="A619" s="102"/>
      <c r="K619" s="31"/>
    </row>
    <row r="620">
      <c r="A620" s="102"/>
      <c r="K620" s="31"/>
    </row>
    <row r="621">
      <c r="A621" s="102"/>
      <c r="K621" s="31"/>
    </row>
    <row r="622">
      <c r="A622" s="102"/>
      <c r="K622" s="31"/>
    </row>
    <row r="623">
      <c r="A623" s="102"/>
      <c r="K623" s="31"/>
    </row>
    <row r="624">
      <c r="A624" s="102"/>
      <c r="K624" s="31"/>
    </row>
    <row r="625">
      <c r="A625" s="102"/>
      <c r="K625" s="31"/>
    </row>
    <row r="626">
      <c r="A626" s="102"/>
      <c r="K626" s="31"/>
    </row>
    <row r="627">
      <c r="A627" s="102"/>
      <c r="K627" s="31"/>
    </row>
    <row r="628">
      <c r="A628" s="102"/>
      <c r="K628" s="31"/>
    </row>
    <row r="629">
      <c r="A629" s="102"/>
      <c r="K629" s="31"/>
    </row>
    <row r="630">
      <c r="A630" s="102"/>
      <c r="K630" s="31"/>
    </row>
    <row r="631">
      <c r="A631" s="102"/>
      <c r="K631" s="31"/>
    </row>
    <row r="632">
      <c r="A632" s="102"/>
      <c r="K632" s="31"/>
    </row>
    <row r="633">
      <c r="A633" s="102"/>
      <c r="K633" s="31"/>
    </row>
    <row r="634">
      <c r="A634" s="102"/>
      <c r="K634" s="31"/>
    </row>
    <row r="635">
      <c r="A635" s="102"/>
      <c r="K635" s="31"/>
    </row>
    <row r="636">
      <c r="A636" s="102"/>
      <c r="K636" s="31"/>
    </row>
    <row r="637">
      <c r="A637" s="102"/>
      <c r="K637" s="31"/>
    </row>
    <row r="638">
      <c r="A638" s="102"/>
      <c r="K638" s="31"/>
    </row>
    <row r="639">
      <c r="A639" s="102"/>
      <c r="K639" s="31"/>
    </row>
    <row r="640">
      <c r="A640" s="102"/>
      <c r="K640" s="31"/>
    </row>
    <row r="641">
      <c r="A641" s="102"/>
      <c r="K641" s="31"/>
    </row>
    <row r="642">
      <c r="A642" s="102"/>
      <c r="K642" s="31"/>
    </row>
    <row r="643">
      <c r="A643" s="102"/>
      <c r="K643" s="31"/>
    </row>
    <row r="644">
      <c r="A644" s="102"/>
      <c r="K644" s="31"/>
    </row>
    <row r="645">
      <c r="A645" s="102"/>
      <c r="K645" s="31"/>
    </row>
    <row r="646">
      <c r="A646" s="102"/>
      <c r="K646" s="31"/>
    </row>
    <row r="647">
      <c r="A647" s="102"/>
      <c r="K647" s="31"/>
    </row>
    <row r="648">
      <c r="A648" s="102"/>
      <c r="K648" s="31"/>
    </row>
    <row r="649">
      <c r="A649" s="102"/>
      <c r="K649" s="31"/>
    </row>
    <row r="650">
      <c r="A650" s="102"/>
      <c r="K650" s="31"/>
    </row>
    <row r="651">
      <c r="A651" s="102"/>
      <c r="K651" s="31"/>
    </row>
    <row r="652">
      <c r="A652" s="102"/>
      <c r="K652" s="31"/>
    </row>
    <row r="653">
      <c r="A653" s="102"/>
      <c r="K653" s="31"/>
    </row>
    <row r="654">
      <c r="A654" s="102"/>
      <c r="K654" s="31"/>
    </row>
    <row r="655">
      <c r="A655" s="102"/>
      <c r="K655" s="31"/>
    </row>
    <row r="656">
      <c r="A656" s="102"/>
      <c r="K656" s="31"/>
    </row>
    <row r="657">
      <c r="A657" s="102"/>
      <c r="K657" s="31"/>
    </row>
    <row r="658">
      <c r="A658" s="102"/>
      <c r="K658" s="31"/>
    </row>
    <row r="659">
      <c r="A659" s="102"/>
      <c r="K659" s="31"/>
    </row>
    <row r="660">
      <c r="A660" s="102"/>
      <c r="K660" s="31"/>
    </row>
    <row r="661">
      <c r="A661" s="102"/>
      <c r="K661" s="31"/>
    </row>
    <row r="662">
      <c r="A662" s="102"/>
      <c r="K662" s="31"/>
    </row>
    <row r="663">
      <c r="A663" s="102"/>
      <c r="K663" s="31"/>
    </row>
    <row r="664">
      <c r="A664" s="102"/>
      <c r="K664" s="31"/>
    </row>
    <row r="665">
      <c r="A665" s="102"/>
      <c r="K665" s="31"/>
    </row>
    <row r="666">
      <c r="A666" s="102"/>
      <c r="K666" s="31"/>
    </row>
    <row r="667">
      <c r="A667" s="102"/>
      <c r="K667" s="31"/>
    </row>
    <row r="668">
      <c r="A668" s="102"/>
      <c r="K668" s="31"/>
    </row>
    <row r="669">
      <c r="A669" s="102"/>
      <c r="K669" s="31"/>
    </row>
    <row r="670">
      <c r="A670" s="102"/>
      <c r="K670" s="31"/>
    </row>
    <row r="671">
      <c r="A671" s="102"/>
      <c r="K671" s="31"/>
    </row>
    <row r="672">
      <c r="A672" s="102"/>
      <c r="K672" s="31"/>
    </row>
    <row r="673">
      <c r="A673" s="102"/>
      <c r="K673" s="31"/>
    </row>
    <row r="674">
      <c r="A674" s="102"/>
      <c r="K674" s="31"/>
    </row>
    <row r="675">
      <c r="A675" s="102"/>
      <c r="K675" s="31"/>
    </row>
    <row r="676">
      <c r="A676" s="102"/>
      <c r="K676" s="31"/>
    </row>
    <row r="677">
      <c r="A677" s="102"/>
      <c r="K677" s="31"/>
    </row>
    <row r="678">
      <c r="A678" s="102"/>
      <c r="K678" s="31"/>
    </row>
    <row r="679">
      <c r="A679" s="102"/>
      <c r="K679" s="31"/>
    </row>
    <row r="680">
      <c r="A680" s="102"/>
      <c r="K680" s="31"/>
    </row>
    <row r="681">
      <c r="A681" s="102"/>
      <c r="K681" s="31"/>
    </row>
    <row r="682">
      <c r="A682" s="102"/>
      <c r="K682" s="31"/>
    </row>
    <row r="683">
      <c r="A683" s="102"/>
      <c r="K683" s="31"/>
    </row>
    <row r="684">
      <c r="A684" s="102"/>
      <c r="K684" s="31"/>
    </row>
    <row r="685">
      <c r="A685" s="102"/>
      <c r="K685" s="31"/>
    </row>
    <row r="686">
      <c r="A686" s="102"/>
      <c r="K686" s="31"/>
    </row>
    <row r="687">
      <c r="A687" s="102"/>
      <c r="K687" s="31"/>
    </row>
    <row r="688">
      <c r="A688" s="102"/>
      <c r="K688" s="31"/>
    </row>
    <row r="689">
      <c r="A689" s="102"/>
      <c r="K689" s="31"/>
    </row>
    <row r="690">
      <c r="A690" s="102"/>
      <c r="K690" s="31"/>
    </row>
    <row r="691">
      <c r="A691" s="102"/>
      <c r="K691" s="31"/>
    </row>
    <row r="692">
      <c r="A692" s="102"/>
      <c r="K692" s="31"/>
    </row>
    <row r="693">
      <c r="A693" s="102"/>
      <c r="K693" s="31"/>
    </row>
    <row r="694">
      <c r="A694" s="102"/>
      <c r="K694" s="31"/>
    </row>
    <row r="695">
      <c r="A695" s="102"/>
      <c r="K695" s="31"/>
    </row>
    <row r="696">
      <c r="A696" s="102"/>
      <c r="K696" s="31"/>
    </row>
    <row r="697">
      <c r="A697" s="102"/>
      <c r="K697" s="31"/>
    </row>
    <row r="698">
      <c r="A698" s="102"/>
      <c r="K698" s="31"/>
    </row>
    <row r="699">
      <c r="A699" s="102"/>
      <c r="K699" s="31"/>
    </row>
    <row r="700">
      <c r="A700" s="102"/>
      <c r="K700" s="31"/>
    </row>
    <row r="701">
      <c r="A701" s="102"/>
      <c r="K701" s="31"/>
    </row>
    <row r="702">
      <c r="A702" s="102"/>
      <c r="K702" s="31"/>
    </row>
    <row r="703">
      <c r="A703" s="102"/>
      <c r="K703" s="31"/>
    </row>
    <row r="704">
      <c r="A704" s="102"/>
      <c r="K704" s="31"/>
    </row>
    <row r="705">
      <c r="A705" s="102"/>
      <c r="K705" s="31"/>
    </row>
    <row r="706">
      <c r="A706" s="102"/>
      <c r="K706" s="31"/>
    </row>
    <row r="707">
      <c r="A707" s="102"/>
      <c r="K707" s="31"/>
    </row>
    <row r="708">
      <c r="A708" s="102"/>
      <c r="K708" s="31"/>
    </row>
    <row r="709">
      <c r="A709" s="102"/>
      <c r="K709" s="31"/>
    </row>
    <row r="710">
      <c r="A710" s="102"/>
      <c r="K710" s="31"/>
    </row>
    <row r="711">
      <c r="A711" s="102"/>
      <c r="K711" s="31"/>
    </row>
    <row r="712">
      <c r="A712" s="102"/>
      <c r="K712" s="31"/>
    </row>
    <row r="713">
      <c r="A713" s="102"/>
      <c r="K713" s="31"/>
    </row>
    <row r="714">
      <c r="A714" s="102"/>
      <c r="K714" s="31"/>
    </row>
    <row r="715">
      <c r="A715" s="102"/>
      <c r="K715" s="31"/>
    </row>
    <row r="716">
      <c r="A716" s="102"/>
      <c r="K716" s="31"/>
    </row>
    <row r="717">
      <c r="A717" s="102"/>
      <c r="K717" s="31"/>
    </row>
    <row r="718">
      <c r="A718" s="102"/>
      <c r="K718" s="31"/>
    </row>
    <row r="719">
      <c r="A719" s="102"/>
      <c r="K719" s="31"/>
    </row>
    <row r="720">
      <c r="A720" s="102"/>
      <c r="K720" s="31"/>
    </row>
    <row r="721">
      <c r="A721" s="102"/>
      <c r="K721" s="31"/>
    </row>
    <row r="722">
      <c r="A722" s="102"/>
      <c r="K722" s="31"/>
    </row>
    <row r="723">
      <c r="A723" s="102"/>
      <c r="K723" s="31"/>
    </row>
    <row r="724">
      <c r="A724" s="102"/>
      <c r="K724" s="31"/>
    </row>
    <row r="725">
      <c r="A725" s="102"/>
      <c r="K725" s="31"/>
    </row>
    <row r="726">
      <c r="A726" s="102"/>
      <c r="K726" s="31"/>
    </row>
    <row r="727">
      <c r="A727" s="102"/>
      <c r="K727" s="31"/>
    </row>
    <row r="728">
      <c r="A728" s="102"/>
      <c r="K728" s="31"/>
    </row>
    <row r="729">
      <c r="A729" s="102"/>
      <c r="K729" s="31"/>
    </row>
    <row r="730">
      <c r="A730" s="102"/>
      <c r="K730" s="31"/>
    </row>
    <row r="731">
      <c r="A731" s="102"/>
      <c r="K731" s="31"/>
    </row>
    <row r="732">
      <c r="A732" s="102"/>
      <c r="K732" s="31"/>
    </row>
    <row r="733">
      <c r="A733" s="102"/>
      <c r="K733" s="31"/>
    </row>
    <row r="734">
      <c r="A734" s="102"/>
      <c r="K734" s="31"/>
    </row>
    <row r="735">
      <c r="A735" s="102"/>
      <c r="K735" s="31"/>
    </row>
    <row r="736">
      <c r="A736" s="102"/>
      <c r="K736" s="31"/>
    </row>
    <row r="737">
      <c r="A737" s="102"/>
      <c r="K737" s="31"/>
    </row>
    <row r="738">
      <c r="A738" s="102"/>
      <c r="K738" s="31"/>
    </row>
    <row r="739">
      <c r="A739" s="102"/>
      <c r="K739" s="31"/>
    </row>
    <row r="740">
      <c r="A740" s="102"/>
      <c r="K740" s="31"/>
    </row>
    <row r="741">
      <c r="A741" s="102"/>
      <c r="K741" s="31"/>
    </row>
    <row r="742">
      <c r="A742" s="102"/>
      <c r="K742" s="31"/>
    </row>
    <row r="743">
      <c r="A743" s="102"/>
      <c r="K743" s="31"/>
    </row>
    <row r="744">
      <c r="A744" s="102"/>
      <c r="K744" s="31"/>
    </row>
    <row r="745">
      <c r="A745" s="102"/>
      <c r="K745" s="31"/>
    </row>
    <row r="746">
      <c r="A746" s="102"/>
      <c r="K746" s="31"/>
    </row>
    <row r="747">
      <c r="A747" s="102"/>
      <c r="K747" s="31"/>
    </row>
    <row r="748">
      <c r="A748" s="102"/>
      <c r="K748" s="31"/>
    </row>
    <row r="749">
      <c r="A749" s="102"/>
      <c r="K749" s="31"/>
    </row>
    <row r="750">
      <c r="A750" s="102"/>
      <c r="K750" s="31"/>
    </row>
    <row r="751">
      <c r="A751" s="102"/>
      <c r="K751" s="31"/>
    </row>
    <row r="752">
      <c r="A752" s="102"/>
      <c r="K752" s="31"/>
    </row>
    <row r="753">
      <c r="A753" s="102"/>
      <c r="K753" s="31"/>
    </row>
    <row r="754">
      <c r="A754" s="102"/>
      <c r="K754" s="31"/>
    </row>
    <row r="755">
      <c r="A755" s="102"/>
      <c r="K755" s="31"/>
    </row>
    <row r="756">
      <c r="A756" s="102"/>
      <c r="K756" s="31"/>
    </row>
    <row r="757">
      <c r="A757" s="102"/>
      <c r="K757" s="31"/>
    </row>
    <row r="758">
      <c r="A758" s="102"/>
      <c r="K758" s="31"/>
    </row>
    <row r="759">
      <c r="A759" s="102"/>
      <c r="K759" s="31"/>
    </row>
    <row r="760">
      <c r="A760" s="102"/>
      <c r="K760" s="31"/>
    </row>
    <row r="761">
      <c r="A761" s="102"/>
      <c r="K761" s="31"/>
    </row>
    <row r="762">
      <c r="A762" s="102"/>
      <c r="K762" s="31"/>
    </row>
    <row r="763">
      <c r="A763" s="102"/>
      <c r="K763" s="31"/>
    </row>
    <row r="764">
      <c r="A764" s="102"/>
      <c r="K764" s="31"/>
    </row>
    <row r="765">
      <c r="A765" s="102"/>
      <c r="K765" s="31"/>
    </row>
    <row r="766">
      <c r="A766" s="102"/>
      <c r="K766" s="31"/>
    </row>
    <row r="767">
      <c r="A767" s="102"/>
      <c r="K767" s="31"/>
    </row>
    <row r="768">
      <c r="A768" s="102"/>
      <c r="K768" s="31"/>
    </row>
    <row r="769">
      <c r="A769" s="102"/>
      <c r="K769" s="31"/>
    </row>
    <row r="770">
      <c r="A770" s="102"/>
      <c r="K770" s="31"/>
    </row>
    <row r="771">
      <c r="A771" s="102"/>
      <c r="K771" s="31"/>
    </row>
    <row r="772">
      <c r="A772" s="102"/>
      <c r="K772" s="31"/>
    </row>
    <row r="773">
      <c r="A773" s="102"/>
      <c r="K773" s="31"/>
    </row>
    <row r="774">
      <c r="A774" s="102"/>
      <c r="K774" s="31"/>
    </row>
    <row r="775">
      <c r="A775" s="102"/>
      <c r="K775" s="31"/>
    </row>
    <row r="776">
      <c r="A776" s="102"/>
      <c r="K776" s="31"/>
    </row>
    <row r="777">
      <c r="A777" s="102"/>
      <c r="K777" s="31"/>
    </row>
    <row r="778">
      <c r="A778" s="102"/>
      <c r="K778" s="31"/>
    </row>
    <row r="779">
      <c r="A779" s="102"/>
      <c r="K779" s="31"/>
    </row>
    <row r="780">
      <c r="A780" s="102"/>
      <c r="K780" s="31"/>
    </row>
    <row r="781">
      <c r="A781" s="102"/>
      <c r="K781" s="31"/>
    </row>
    <row r="782">
      <c r="A782" s="102"/>
      <c r="K782" s="31"/>
    </row>
    <row r="783">
      <c r="A783" s="102"/>
      <c r="K783" s="31"/>
    </row>
    <row r="784">
      <c r="A784" s="102"/>
      <c r="K784" s="31"/>
    </row>
    <row r="785">
      <c r="A785" s="102"/>
      <c r="K785" s="31"/>
    </row>
    <row r="786">
      <c r="A786" s="102"/>
      <c r="K786" s="31"/>
    </row>
    <row r="787">
      <c r="A787" s="102"/>
      <c r="K787" s="31"/>
    </row>
    <row r="788">
      <c r="A788" s="102"/>
      <c r="K788" s="31"/>
    </row>
    <row r="789">
      <c r="A789" s="102"/>
      <c r="K789" s="31"/>
    </row>
    <row r="790">
      <c r="A790" s="102"/>
      <c r="K790" s="31"/>
    </row>
    <row r="791">
      <c r="A791" s="102"/>
      <c r="K791" s="31"/>
    </row>
    <row r="792">
      <c r="A792" s="102"/>
      <c r="K792" s="31"/>
    </row>
    <row r="793">
      <c r="A793" s="102"/>
      <c r="K793" s="31"/>
    </row>
    <row r="794">
      <c r="A794" s="102"/>
      <c r="K794" s="31"/>
    </row>
    <row r="795">
      <c r="A795" s="102"/>
      <c r="K795" s="31"/>
    </row>
    <row r="796">
      <c r="A796" s="102"/>
      <c r="K796" s="31"/>
    </row>
    <row r="797">
      <c r="A797" s="102"/>
      <c r="K797" s="31"/>
    </row>
    <row r="798">
      <c r="A798" s="102"/>
      <c r="K798" s="31"/>
    </row>
    <row r="799">
      <c r="A799" s="102"/>
      <c r="K799" s="31"/>
    </row>
    <row r="800">
      <c r="A800" s="102"/>
      <c r="K800" s="31"/>
    </row>
    <row r="801">
      <c r="A801" s="102"/>
      <c r="K801" s="31"/>
    </row>
    <row r="802">
      <c r="A802" s="102"/>
      <c r="K802" s="31"/>
    </row>
    <row r="803">
      <c r="A803" s="102"/>
      <c r="K803" s="31"/>
    </row>
    <row r="804">
      <c r="A804" s="102"/>
      <c r="K804" s="31"/>
    </row>
    <row r="805">
      <c r="A805" s="102"/>
      <c r="K805" s="31"/>
    </row>
    <row r="806">
      <c r="A806" s="102"/>
      <c r="K806" s="31"/>
    </row>
    <row r="807">
      <c r="A807" s="102"/>
      <c r="K807" s="31"/>
    </row>
    <row r="808">
      <c r="A808" s="102"/>
      <c r="K808" s="31"/>
    </row>
    <row r="809">
      <c r="A809" s="102"/>
      <c r="K809" s="31"/>
    </row>
    <row r="810">
      <c r="A810" s="102"/>
      <c r="K810" s="31"/>
    </row>
    <row r="811">
      <c r="A811" s="102"/>
      <c r="K811" s="31"/>
    </row>
    <row r="812">
      <c r="A812" s="102"/>
      <c r="K812" s="31"/>
    </row>
    <row r="813">
      <c r="A813" s="102"/>
      <c r="K813" s="31"/>
    </row>
    <row r="814">
      <c r="A814" s="102"/>
      <c r="K814" s="31"/>
    </row>
    <row r="815">
      <c r="A815" s="102"/>
      <c r="K815" s="31"/>
    </row>
    <row r="816">
      <c r="A816" s="102"/>
      <c r="K816" s="31"/>
    </row>
    <row r="817">
      <c r="A817" s="102"/>
      <c r="K817" s="31"/>
    </row>
    <row r="818">
      <c r="A818" s="102"/>
      <c r="K818" s="31"/>
    </row>
    <row r="819">
      <c r="A819" s="102"/>
      <c r="K819" s="31"/>
    </row>
    <row r="820">
      <c r="A820" s="102"/>
      <c r="K820" s="31"/>
    </row>
    <row r="821">
      <c r="A821" s="102"/>
      <c r="K821" s="31"/>
    </row>
    <row r="822">
      <c r="A822" s="102"/>
      <c r="K822" s="31"/>
    </row>
    <row r="823">
      <c r="A823" s="102"/>
      <c r="K823" s="31"/>
    </row>
    <row r="824">
      <c r="A824" s="102"/>
      <c r="K824" s="31"/>
    </row>
    <row r="825">
      <c r="A825" s="102"/>
      <c r="K825" s="31"/>
    </row>
    <row r="826">
      <c r="A826" s="102"/>
      <c r="K826" s="31"/>
    </row>
    <row r="827">
      <c r="A827" s="102"/>
      <c r="K827" s="31"/>
    </row>
    <row r="828">
      <c r="A828" s="102"/>
      <c r="K828" s="31"/>
    </row>
    <row r="829">
      <c r="A829" s="102"/>
      <c r="K829" s="31"/>
    </row>
    <row r="830">
      <c r="A830" s="102"/>
      <c r="K830" s="31"/>
    </row>
    <row r="831">
      <c r="A831" s="102"/>
      <c r="K831" s="31"/>
    </row>
    <row r="832">
      <c r="A832" s="102"/>
      <c r="K832" s="31"/>
    </row>
    <row r="833">
      <c r="A833" s="102"/>
      <c r="K833" s="31"/>
    </row>
    <row r="834">
      <c r="A834" s="102"/>
      <c r="K834" s="31"/>
    </row>
    <row r="835">
      <c r="A835" s="102"/>
      <c r="K835" s="31"/>
    </row>
    <row r="836">
      <c r="A836" s="102"/>
      <c r="K836" s="31"/>
    </row>
    <row r="837">
      <c r="A837" s="102"/>
      <c r="K837" s="31"/>
    </row>
    <row r="838">
      <c r="A838" s="102"/>
      <c r="K838" s="31"/>
    </row>
    <row r="839">
      <c r="A839" s="102"/>
      <c r="K839" s="31"/>
    </row>
    <row r="840">
      <c r="A840" s="102"/>
      <c r="K840" s="31"/>
    </row>
    <row r="841">
      <c r="A841" s="102"/>
      <c r="K841" s="31"/>
    </row>
    <row r="842">
      <c r="A842" s="102"/>
      <c r="K842" s="31"/>
    </row>
    <row r="843">
      <c r="A843" s="102"/>
      <c r="K843" s="31"/>
    </row>
    <row r="844">
      <c r="A844" s="102"/>
      <c r="K844" s="31"/>
    </row>
    <row r="845">
      <c r="A845" s="102"/>
      <c r="K845" s="31"/>
    </row>
    <row r="846">
      <c r="A846" s="102"/>
      <c r="K846" s="31"/>
    </row>
    <row r="847">
      <c r="A847" s="102"/>
      <c r="K847" s="31"/>
    </row>
    <row r="848">
      <c r="A848" s="102"/>
      <c r="K848" s="31"/>
    </row>
    <row r="849">
      <c r="A849" s="102"/>
      <c r="K849" s="31"/>
    </row>
    <row r="850">
      <c r="A850" s="102"/>
      <c r="K850" s="31"/>
    </row>
    <row r="851">
      <c r="A851" s="102"/>
      <c r="K851" s="31"/>
    </row>
    <row r="852">
      <c r="A852" s="102"/>
      <c r="K852" s="31"/>
    </row>
    <row r="853">
      <c r="A853" s="102"/>
      <c r="K853" s="31"/>
    </row>
    <row r="854">
      <c r="A854" s="102"/>
      <c r="K854" s="31"/>
    </row>
    <row r="855">
      <c r="A855" s="102"/>
      <c r="K855" s="31"/>
    </row>
    <row r="856">
      <c r="A856" s="102"/>
      <c r="K856" s="31"/>
    </row>
    <row r="857">
      <c r="A857" s="102"/>
      <c r="K857" s="31"/>
    </row>
    <row r="858">
      <c r="A858" s="102"/>
      <c r="K858" s="31"/>
    </row>
    <row r="859">
      <c r="A859" s="102"/>
      <c r="K859" s="31"/>
    </row>
    <row r="860">
      <c r="A860" s="102"/>
      <c r="K860" s="31"/>
    </row>
    <row r="861">
      <c r="A861" s="102"/>
      <c r="K861" s="31"/>
    </row>
    <row r="862">
      <c r="A862" s="102"/>
      <c r="K862" s="31"/>
    </row>
    <row r="863">
      <c r="A863" s="102"/>
      <c r="K863" s="31"/>
    </row>
    <row r="864">
      <c r="A864" s="102"/>
      <c r="K864" s="31"/>
    </row>
    <row r="865">
      <c r="A865" s="102"/>
      <c r="K865" s="31"/>
    </row>
    <row r="866">
      <c r="A866" s="102"/>
      <c r="K866" s="31"/>
    </row>
    <row r="867">
      <c r="A867" s="102"/>
      <c r="K867" s="31"/>
    </row>
    <row r="868">
      <c r="A868" s="102"/>
      <c r="K868" s="31"/>
    </row>
    <row r="869">
      <c r="A869" s="102"/>
      <c r="K869" s="31"/>
    </row>
    <row r="870">
      <c r="A870" s="102"/>
      <c r="K870" s="31"/>
    </row>
    <row r="871">
      <c r="A871" s="102"/>
      <c r="K871" s="31"/>
    </row>
    <row r="872">
      <c r="A872" s="102"/>
      <c r="K872" s="31"/>
    </row>
    <row r="873">
      <c r="A873" s="102"/>
      <c r="K873" s="31"/>
    </row>
    <row r="874">
      <c r="A874" s="102"/>
      <c r="K874" s="31"/>
    </row>
    <row r="875">
      <c r="A875" s="102"/>
      <c r="K875" s="31"/>
    </row>
    <row r="876">
      <c r="A876" s="102"/>
      <c r="K876" s="31"/>
    </row>
    <row r="877">
      <c r="A877" s="102"/>
      <c r="K877" s="31"/>
    </row>
    <row r="878">
      <c r="A878" s="102"/>
      <c r="K878" s="31"/>
    </row>
    <row r="879">
      <c r="A879" s="102"/>
      <c r="K879" s="31"/>
    </row>
    <row r="880">
      <c r="A880" s="102"/>
      <c r="K880" s="31"/>
    </row>
    <row r="881">
      <c r="A881" s="102"/>
      <c r="K881" s="31"/>
    </row>
    <row r="882">
      <c r="A882" s="102"/>
      <c r="K882" s="31"/>
    </row>
    <row r="883">
      <c r="A883" s="102"/>
      <c r="K883" s="31"/>
    </row>
    <row r="884">
      <c r="A884" s="102"/>
      <c r="K884" s="31"/>
    </row>
    <row r="885">
      <c r="A885" s="102"/>
      <c r="K885" s="31"/>
    </row>
    <row r="886">
      <c r="A886" s="102"/>
      <c r="K886" s="31"/>
    </row>
    <row r="887">
      <c r="A887" s="102"/>
      <c r="K887" s="31"/>
    </row>
    <row r="888">
      <c r="A888" s="102"/>
      <c r="K888" s="31"/>
    </row>
    <row r="889">
      <c r="A889" s="102"/>
      <c r="K889" s="31"/>
    </row>
    <row r="890">
      <c r="A890" s="102"/>
      <c r="K890" s="31"/>
    </row>
    <row r="891">
      <c r="A891" s="102"/>
      <c r="K891" s="31"/>
    </row>
    <row r="892">
      <c r="A892" s="102"/>
      <c r="K892" s="31"/>
    </row>
    <row r="893">
      <c r="A893" s="102"/>
      <c r="K893" s="31"/>
    </row>
    <row r="894">
      <c r="A894" s="102"/>
      <c r="K894" s="31"/>
    </row>
    <row r="895">
      <c r="A895" s="102"/>
      <c r="K895" s="31"/>
    </row>
    <row r="896">
      <c r="A896" s="102"/>
      <c r="K896" s="31"/>
    </row>
    <row r="897">
      <c r="A897" s="102"/>
      <c r="K897" s="31"/>
    </row>
    <row r="898">
      <c r="A898" s="102"/>
      <c r="K898" s="31"/>
    </row>
    <row r="899">
      <c r="A899" s="102"/>
      <c r="K899" s="31"/>
    </row>
    <row r="900">
      <c r="A900" s="102"/>
      <c r="K900" s="31"/>
    </row>
    <row r="901">
      <c r="A901" s="102"/>
      <c r="K901" s="31"/>
    </row>
    <row r="902">
      <c r="A902" s="102"/>
      <c r="K902" s="31"/>
    </row>
    <row r="903">
      <c r="A903" s="102"/>
      <c r="K903" s="31"/>
    </row>
    <row r="904">
      <c r="A904" s="102"/>
      <c r="K904" s="31"/>
    </row>
    <row r="905">
      <c r="A905" s="102"/>
      <c r="K905" s="31"/>
    </row>
    <row r="906">
      <c r="A906" s="102"/>
      <c r="K906" s="31"/>
    </row>
    <row r="907">
      <c r="A907" s="102"/>
      <c r="K907" s="31"/>
    </row>
    <row r="908">
      <c r="A908" s="102"/>
      <c r="K908" s="31"/>
    </row>
    <row r="909">
      <c r="A909" s="102"/>
      <c r="K909" s="31"/>
    </row>
    <row r="910">
      <c r="A910" s="102"/>
      <c r="K910" s="31"/>
    </row>
    <row r="911">
      <c r="A911" s="102"/>
      <c r="K911" s="31"/>
    </row>
    <row r="912">
      <c r="A912" s="102"/>
      <c r="K912" s="31"/>
    </row>
    <row r="913">
      <c r="A913" s="102"/>
      <c r="K913" s="31"/>
    </row>
    <row r="914">
      <c r="A914" s="102"/>
      <c r="K914" s="31"/>
    </row>
    <row r="915">
      <c r="A915" s="102"/>
      <c r="K915" s="31"/>
    </row>
    <row r="916">
      <c r="A916" s="102"/>
      <c r="K916" s="31"/>
    </row>
    <row r="917">
      <c r="A917" s="102"/>
      <c r="K917" s="31"/>
    </row>
    <row r="918">
      <c r="A918" s="102"/>
      <c r="K918" s="31"/>
    </row>
    <row r="919">
      <c r="A919" s="102"/>
      <c r="K919" s="31"/>
    </row>
    <row r="920">
      <c r="A920" s="102"/>
      <c r="K920" s="31"/>
    </row>
    <row r="921">
      <c r="A921" s="102"/>
      <c r="K921" s="31"/>
    </row>
    <row r="922">
      <c r="A922" s="102"/>
      <c r="K922" s="31"/>
    </row>
    <row r="923">
      <c r="A923" s="102"/>
      <c r="K923" s="31"/>
    </row>
    <row r="924">
      <c r="A924" s="102"/>
      <c r="K924" s="31"/>
    </row>
    <row r="925">
      <c r="A925" s="102"/>
      <c r="K925" s="31"/>
    </row>
    <row r="926">
      <c r="A926" s="102"/>
      <c r="K926" s="31"/>
    </row>
    <row r="927">
      <c r="A927" s="102"/>
      <c r="K927" s="31"/>
    </row>
    <row r="928">
      <c r="A928" s="102"/>
      <c r="K928" s="31"/>
    </row>
    <row r="929">
      <c r="A929" s="102"/>
      <c r="K929" s="31"/>
    </row>
    <row r="930">
      <c r="A930" s="102"/>
      <c r="K930" s="31"/>
    </row>
    <row r="931">
      <c r="A931" s="102"/>
      <c r="K931" s="31"/>
    </row>
    <row r="932">
      <c r="A932" s="102"/>
      <c r="K932" s="31"/>
    </row>
    <row r="933">
      <c r="A933" s="102"/>
      <c r="K933" s="31"/>
    </row>
    <row r="934">
      <c r="A934" s="102"/>
      <c r="K934" s="31"/>
    </row>
    <row r="935">
      <c r="A935" s="102"/>
      <c r="K935" s="31"/>
    </row>
    <row r="936">
      <c r="A936" s="102"/>
      <c r="K936" s="31"/>
    </row>
    <row r="937">
      <c r="A937" s="102"/>
      <c r="K937" s="31"/>
    </row>
    <row r="938">
      <c r="A938" s="102"/>
      <c r="K938" s="31"/>
    </row>
    <row r="939">
      <c r="A939" s="102"/>
      <c r="K939" s="31"/>
    </row>
    <row r="940">
      <c r="A940" s="102"/>
      <c r="K940" s="31"/>
    </row>
    <row r="941">
      <c r="A941" s="102"/>
      <c r="K941" s="31"/>
    </row>
    <row r="942">
      <c r="A942" s="102"/>
      <c r="K942" s="31"/>
    </row>
    <row r="943">
      <c r="A943" s="102"/>
      <c r="K943" s="31"/>
    </row>
    <row r="944">
      <c r="A944" s="102"/>
      <c r="K944" s="31"/>
    </row>
    <row r="945">
      <c r="A945" s="102"/>
      <c r="K945" s="31"/>
    </row>
    <row r="946">
      <c r="A946" s="102"/>
      <c r="K946" s="31"/>
    </row>
    <row r="947">
      <c r="A947" s="102"/>
      <c r="K947" s="31"/>
    </row>
    <row r="948">
      <c r="A948" s="102"/>
      <c r="K948" s="31"/>
    </row>
    <row r="949">
      <c r="A949" s="102"/>
      <c r="K949" s="31"/>
    </row>
    <row r="950">
      <c r="A950" s="102"/>
      <c r="K950" s="31"/>
    </row>
    <row r="951">
      <c r="A951" s="102"/>
      <c r="K951" s="31"/>
    </row>
    <row r="952">
      <c r="A952" s="102"/>
      <c r="K952" s="31"/>
    </row>
    <row r="953">
      <c r="A953" s="102"/>
      <c r="K953" s="31"/>
    </row>
    <row r="954">
      <c r="A954" s="102"/>
      <c r="K954" s="31"/>
    </row>
    <row r="955">
      <c r="A955" s="102"/>
      <c r="K955" s="31"/>
    </row>
    <row r="956">
      <c r="A956" s="102"/>
      <c r="K956" s="31"/>
    </row>
    <row r="957">
      <c r="A957" s="102"/>
      <c r="K957" s="31"/>
    </row>
    <row r="958">
      <c r="A958" s="102"/>
      <c r="K958" s="31"/>
    </row>
    <row r="959">
      <c r="A959" s="102"/>
      <c r="K959" s="31"/>
    </row>
    <row r="960">
      <c r="A960" s="102"/>
      <c r="K960" s="31"/>
    </row>
    <row r="961">
      <c r="A961" s="102"/>
      <c r="K961" s="31"/>
    </row>
    <row r="962">
      <c r="A962" s="102"/>
      <c r="K962" s="31"/>
    </row>
    <row r="963">
      <c r="A963" s="102"/>
      <c r="K963" s="31"/>
    </row>
    <row r="964">
      <c r="A964" s="102"/>
      <c r="K964" s="31"/>
    </row>
    <row r="965">
      <c r="A965" s="102"/>
      <c r="K965" s="31"/>
    </row>
    <row r="966">
      <c r="A966" s="102"/>
      <c r="K966" s="31"/>
    </row>
    <row r="967">
      <c r="A967" s="102"/>
      <c r="K967" s="31"/>
    </row>
    <row r="968">
      <c r="A968" s="102"/>
      <c r="K968" s="31"/>
    </row>
    <row r="969">
      <c r="A969" s="102"/>
      <c r="K969" s="31"/>
    </row>
    <row r="970">
      <c r="A970" s="102"/>
      <c r="K970" s="31"/>
    </row>
    <row r="971">
      <c r="A971" s="102"/>
      <c r="K971" s="31"/>
    </row>
    <row r="972">
      <c r="A972" s="102"/>
      <c r="K972" s="31"/>
    </row>
    <row r="973">
      <c r="A973" s="102"/>
      <c r="K973" s="31"/>
    </row>
    <row r="974">
      <c r="A974" s="102"/>
      <c r="K974" s="31"/>
    </row>
    <row r="975">
      <c r="A975" s="102"/>
      <c r="K975" s="31"/>
    </row>
    <row r="976">
      <c r="A976" s="102"/>
      <c r="K976" s="31"/>
    </row>
    <row r="977">
      <c r="A977" s="102"/>
      <c r="K977" s="31"/>
    </row>
    <row r="978">
      <c r="A978" s="102"/>
      <c r="K978" s="31"/>
    </row>
    <row r="979">
      <c r="A979" s="102"/>
      <c r="K979" s="31"/>
    </row>
    <row r="980">
      <c r="A980" s="102"/>
      <c r="K980" s="31"/>
    </row>
    <row r="981">
      <c r="A981" s="102"/>
      <c r="K981" s="31"/>
    </row>
    <row r="982">
      <c r="A982" s="102"/>
      <c r="K982" s="31"/>
    </row>
    <row r="983">
      <c r="A983" s="102"/>
      <c r="K983" s="31"/>
    </row>
    <row r="984">
      <c r="A984" s="102"/>
      <c r="K984" s="31"/>
    </row>
    <row r="985">
      <c r="A985" s="102"/>
      <c r="K985" s="31"/>
    </row>
    <row r="986">
      <c r="A986" s="102"/>
      <c r="K986" s="31"/>
    </row>
    <row r="987">
      <c r="A987" s="102"/>
      <c r="K987" s="31"/>
    </row>
    <row r="988">
      <c r="A988" s="102"/>
      <c r="K988" s="31"/>
    </row>
    <row r="989">
      <c r="A989" s="102"/>
      <c r="K989" s="31"/>
    </row>
    <row r="990">
      <c r="A990" s="102"/>
      <c r="K990" s="31"/>
    </row>
    <row r="991">
      <c r="A991" s="102"/>
      <c r="K991" s="31"/>
    </row>
    <row r="992">
      <c r="A992" s="102"/>
      <c r="K992" s="31"/>
    </row>
    <row r="993">
      <c r="A993" s="102"/>
      <c r="K993" s="31"/>
    </row>
    <row r="994">
      <c r="A994" s="102"/>
      <c r="K994" s="31"/>
    </row>
    <row r="995">
      <c r="A995" s="102"/>
      <c r="K995" s="31"/>
    </row>
    <row r="996">
      <c r="A996" s="102"/>
      <c r="K996" s="31"/>
    </row>
    <row r="997">
      <c r="A997" s="102"/>
      <c r="K997" s="31"/>
    </row>
    <row r="998">
      <c r="A998" s="102"/>
      <c r="K998" s="31"/>
    </row>
    <row r="999">
      <c r="A999" s="102"/>
      <c r="K999" s="31"/>
    </row>
    <row r="1000">
      <c r="A1000" s="102"/>
      <c r="K1000" s="31"/>
    </row>
    <row r="1001">
      <c r="A1001" s="102"/>
      <c r="K1001" s="31"/>
    </row>
    <row r="1002">
      <c r="A1002" s="102"/>
      <c r="K1002" s="3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2" t="s">
        <v>14</v>
      </c>
      <c r="B1" s="62" t="s">
        <v>25</v>
      </c>
      <c r="C1" s="63" t="s">
        <v>26</v>
      </c>
      <c r="D1" s="62" t="s">
        <v>28</v>
      </c>
      <c r="E1" s="62" t="s">
        <v>30</v>
      </c>
      <c r="F1" s="62" t="s">
        <v>31</v>
      </c>
      <c r="G1" s="62" t="s">
        <v>32</v>
      </c>
    </row>
    <row r="2">
      <c r="A2" s="64" t="s">
        <v>37</v>
      </c>
      <c r="B2" s="64" t="s">
        <v>208</v>
      </c>
      <c r="C2" s="65" t="s">
        <v>50</v>
      </c>
      <c r="D2" s="65">
        <v>145.41</v>
      </c>
      <c r="E2" s="66"/>
      <c r="F2" s="65">
        <v>144.81</v>
      </c>
      <c r="G2" s="65">
        <v>110.9</v>
      </c>
    </row>
    <row r="3">
      <c r="A3" s="64" t="s">
        <v>37</v>
      </c>
      <c r="B3" s="64" t="s">
        <v>217</v>
      </c>
      <c r="C3" s="65" t="s">
        <v>90</v>
      </c>
      <c r="D3" s="65">
        <v>146.76</v>
      </c>
      <c r="E3" s="66"/>
      <c r="F3" s="65">
        <v>146.16</v>
      </c>
      <c r="G3" s="65">
        <v>110.9</v>
      </c>
    </row>
    <row r="4">
      <c r="A4" s="64" t="s">
        <v>37</v>
      </c>
      <c r="B4" s="64" t="s">
        <v>220</v>
      </c>
      <c r="C4" s="65" t="s">
        <v>95</v>
      </c>
      <c r="D4" s="65">
        <v>146.82</v>
      </c>
      <c r="E4" s="66"/>
      <c r="F4" s="65">
        <v>146.22</v>
      </c>
      <c r="G4" s="65">
        <v>110.9</v>
      </c>
    </row>
    <row r="5">
      <c r="A5" s="64" t="s">
        <v>37</v>
      </c>
      <c r="B5" s="64" t="s">
        <v>221</v>
      </c>
      <c r="C5" s="65" t="s">
        <v>99</v>
      </c>
      <c r="D5" s="65">
        <v>146.88</v>
      </c>
      <c r="E5" s="66"/>
      <c r="F5" s="65">
        <v>146.28</v>
      </c>
      <c r="G5" s="65">
        <v>110.9</v>
      </c>
    </row>
    <row r="6">
      <c r="A6" s="64" t="s">
        <v>55</v>
      </c>
      <c r="B6" s="64" t="s">
        <v>222</v>
      </c>
      <c r="C6" s="65" t="s">
        <v>70</v>
      </c>
      <c r="D6" s="65">
        <v>442.125</v>
      </c>
      <c r="E6" s="66"/>
      <c r="F6" s="65">
        <v>447.125</v>
      </c>
      <c r="G6" s="65">
        <v>82.5</v>
      </c>
    </row>
    <row r="7">
      <c r="A7" s="64" t="s">
        <v>55</v>
      </c>
      <c r="B7" s="66"/>
      <c r="C7" s="65" t="s">
        <v>106</v>
      </c>
      <c r="D7" s="65">
        <v>444.05</v>
      </c>
      <c r="E7" s="66"/>
      <c r="F7" s="65">
        <v>449.05</v>
      </c>
      <c r="G7" s="65">
        <v>131.8</v>
      </c>
    </row>
    <row r="8">
      <c r="A8" s="64" t="s">
        <v>55</v>
      </c>
      <c r="B8" s="66"/>
      <c r="C8" s="65" t="s">
        <v>110</v>
      </c>
      <c r="D8" s="65">
        <v>442.225</v>
      </c>
      <c r="E8" s="66"/>
      <c r="F8" s="65">
        <v>447.225</v>
      </c>
      <c r="G8" s="65">
        <v>131.8</v>
      </c>
    </row>
    <row r="9">
      <c r="A9" s="64" t="s">
        <v>37</v>
      </c>
      <c r="B9" s="66"/>
      <c r="C9" s="65" t="s">
        <v>117</v>
      </c>
      <c r="D9" s="65">
        <v>146.79</v>
      </c>
      <c r="E9" s="66"/>
      <c r="F9" s="65">
        <v>146.19</v>
      </c>
      <c r="G9" s="65">
        <v>110.9</v>
      </c>
    </row>
    <row r="10">
      <c r="A10" s="64" t="s">
        <v>55</v>
      </c>
      <c r="B10" s="66"/>
      <c r="C10" s="65" t="s">
        <v>120</v>
      </c>
      <c r="D10" s="65">
        <v>443.825</v>
      </c>
      <c r="E10" s="66"/>
      <c r="F10" s="65">
        <v>448.825</v>
      </c>
      <c r="G10" s="65">
        <v>131.8</v>
      </c>
    </row>
    <row r="11">
      <c r="A11" s="64" t="s">
        <v>55</v>
      </c>
      <c r="B11" s="66"/>
      <c r="C11" s="65" t="s">
        <v>123</v>
      </c>
      <c r="D11" s="65">
        <v>443.15</v>
      </c>
      <c r="E11" s="66"/>
      <c r="F11" s="65">
        <v>448.15</v>
      </c>
      <c r="G11" s="65">
        <v>131.8</v>
      </c>
    </row>
    <row r="12">
      <c r="A12" s="64" t="s">
        <v>55</v>
      </c>
      <c r="B12" s="66"/>
      <c r="C12" s="65" t="s">
        <v>127</v>
      </c>
      <c r="D12" s="65">
        <v>443.8</v>
      </c>
      <c r="E12" s="66"/>
      <c r="F12" s="65">
        <v>448.8</v>
      </c>
      <c r="G12" s="65">
        <v>131.8</v>
      </c>
    </row>
    <row r="13">
      <c r="A13" s="64" t="s">
        <v>55</v>
      </c>
      <c r="B13" s="66"/>
      <c r="C13" s="65" t="s">
        <v>131</v>
      </c>
      <c r="D13" s="65">
        <v>444.75</v>
      </c>
      <c r="E13" s="66"/>
      <c r="F13" s="65">
        <v>449.75</v>
      </c>
      <c r="G13" s="65">
        <v>131.8</v>
      </c>
    </row>
    <row r="14">
      <c r="A14" s="64" t="s">
        <v>37</v>
      </c>
      <c r="B14" s="66"/>
      <c r="C14" s="65" t="s">
        <v>134</v>
      </c>
      <c r="D14" s="65">
        <v>145.15</v>
      </c>
      <c r="E14" s="66"/>
      <c r="F14" s="65">
        <v>144.55</v>
      </c>
      <c r="G14" s="65">
        <v>110.9</v>
      </c>
    </row>
    <row r="15">
      <c r="A15" s="64" t="s">
        <v>37</v>
      </c>
      <c r="B15" s="66"/>
      <c r="C15" s="65" t="s">
        <v>138</v>
      </c>
      <c r="D15" s="65">
        <v>147.36</v>
      </c>
      <c r="E15" s="66"/>
      <c r="F15" s="65">
        <v>147.96</v>
      </c>
      <c r="G15" s="65">
        <v>107.2</v>
      </c>
    </row>
    <row r="16">
      <c r="A16" s="64" t="s">
        <v>55</v>
      </c>
      <c r="B16" s="66"/>
      <c r="C16" s="65" t="s">
        <v>142</v>
      </c>
      <c r="D16" s="65">
        <v>442.163</v>
      </c>
      <c r="E16" s="66"/>
      <c r="F16" s="65">
        <v>447.163</v>
      </c>
      <c r="G16" s="65">
        <v>141.3</v>
      </c>
    </row>
    <row r="17">
      <c r="A17" s="64" t="s">
        <v>55</v>
      </c>
      <c r="B17" s="66"/>
      <c r="C17" s="65" t="s">
        <v>164</v>
      </c>
      <c r="D17" s="65">
        <v>442.45</v>
      </c>
      <c r="E17" s="66"/>
      <c r="F17" s="65">
        <v>447.45</v>
      </c>
      <c r="G17" s="65">
        <v>131.8</v>
      </c>
    </row>
    <row r="18">
      <c r="A18" s="64" t="s">
        <v>55</v>
      </c>
      <c r="B18" s="66"/>
      <c r="C18" s="65" t="s">
        <v>166</v>
      </c>
      <c r="D18" s="65">
        <v>443.9</v>
      </c>
      <c r="E18" s="66"/>
      <c r="F18" s="65">
        <v>448.9</v>
      </c>
      <c r="G18" s="65">
        <v>131.8</v>
      </c>
    </row>
    <row r="19">
      <c r="A19" s="64" t="s">
        <v>227</v>
      </c>
      <c r="B19" s="68"/>
      <c r="C19" s="65" t="s">
        <v>228</v>
      </c>
      <c r="D19" s="65">
        <v>147.55</v>
      </c>
      <c r="E19" s="69">
        <v>183.5</v>
      </c>
      <c r="F19" s="65">
        <v>147.55</v>
      </c>
      <c r="G19" s="65">
        <v>183.5</v>
      </c>
    </row>
    <row r="20">
      <c r="A20" s="64" t="s">
        <v>227</v>
      </c>
      <c r="B20" s="68"/>
      <c r="C20" s="65" t="s">
        <v>232</v>
      </c>
      <c r="D20" s="65">
        <v>445.825</v>
      </c>
      <c r="E20" s="69">
        <v>183.5</v>
      </c>
      <c r="F20" s="65">
        <v>445.825</v>
      </c>
      <c r="G20" s="65">
        <v>183.5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0.43"/>
    <col customWidth="1" min="3" max="3" width="4.86"/>
    <col customWidth="1" min="4" max="4" width="10.86"/>
    <col customWidth="1" min="5" max="5" width="10.14"/>
    <col customWidth="1" min="6" max="6" width="5.57"/>
    <col customWidth="1" min="7" max="8" width="10.57"/>
    <col customWidth="1" min="10" max="10" width="55.86"/>
    <col customWidth="1" min="11" max="11" width="4.71"/>
  </cols>
  <sheetData>
    <row r="1">
      <c r="A1" s="2"/>
      <c r="B1" s="2"/>
      <c r="C1" s="73"/>
      <c r="D1" s="2"/>
      <c r="E1" s="2"/>
      <c r="F1" s="73"/>
      <c r="G1" s="2"/>
      <c r="H1" s="2"/>
      <c r="I1" s="2"/>
      <c r="J1" s="2"/>
      <c r="K1" s="71"/>
    </row>
    <row r="2">
      <c r="A2" s="2" t="s">
        <v>25</v>
      </c>
      <c r="B2" s="2" t="s">
        <v>28</v>
      </c>
      <c r="C2" s="73" t="s">
        <v>29</v>
      </c>
      <c r="D2" s="2" t="s">
        <v>30</v>
      </c>
      <c r="E2" s="2" t="s">
        <v>31</v>
      </c>
      <c r="F2" s="73" t="s">
        <v>29</v>
      </c>
      <c r="G2" s="2" t="s">
        <v>32</v>
      </c>
      <c r="H2" s="2" t="s">
        <v>33</v>
      </c>
      <c r="I2" s="2" t="s">
        <v>255</v>
      </c>
      <c r="J2" s="2" t="s">
        <v>35</v>
      </c>
      <c r="K2" s="74"/>
    </row>
    <row r="3">
      <c r="A3" t="str">
        <f>IF('Event Specific ICS-205'!C3&lt;&gt;"", 'Event Specific ICS-205'!C3, "")</f>
        <v>18A</v>
      </c>
      <c r="B3" s="10">
        <f>IF(A3&lt;&gt;"", VLOOKUP($A3, 'ICS-217'!$D$4:$N$184, 3, FALSE), "")</f>
        <v>145.41</v>
      </c>
      <c r="C3" s="75" t="str">
        <f>IF(A3&lt;&gt;"", VLOOKUP($A3, 'ICS-217'!$D$13:$N$184, 4, FALSE), "")</f>
        <v>W</v>
      </c>
      <c r="D3" t="str">
        <f>IF(A3&lt;&gt;"", VLOOKUP($A3, 'ICS-217'!$D$13:$N$184, 5, FALSE), "")</f>
        <v/>
      </c>
      <c r="E3" s="10">
        <f>IF(A3&lt;&gt;"", VLOOKUP($A3, 'ICS-217'!$D$13:$N$184, 6, FALSE), "")</f>
        <v>144.81</v>
      </c>
      <c r="F3" t="str">
        <f>IF(A3&lt;&gt;"", VLOOKUP($A3, 'ICS-217'!$D$13:$N$184, 7, FALSE), "")</f>
        <v>W</v>
      </c>
      <c r="G3" t="str">
        <f>IF(A3&lt;&gt;"", VLOOKUP($A3, 'ICS-217'!$D$13:$N$184, 7, FALSE), "")</f>
        <v>W</v>
      </c>
      <c r="H3" s="4">
        <f>IF(A3&lt;&gt;"", VLOOKUP($A3, 'ICS-217'!$D$13:$N$184, 8, FALSE), "")</f>
        <v>110.9</v>
      </c>
      <c r="I3" t="str">
        <f>IF(A3&lt;&gt;"", VLOOKUP($A3, 'ICS-217'!$D$13:$N$184, 9, FALSE), "")</f>
        <v>FM</v>
      </c>
      <c r="J3" t="str">
        <f>IF(A3&lt;&gt;"", VLOOKUP($A3, 'ICS-217'!$D$13:$N$184, 10, FALSE), "")</f>
        <v>KB8WLW</v>
      </c>
    </row>
    <row r="4">
      <c r="A4" t="str">
        <f>IF('Event Specific ICS-205'!C4&lt;&gt;"", 'Event Specific ICS-205'!C4, "")</f>
        <v>18E</v>
      </c>
      <c r="B4" s="10">
        <f>IF(A4&lt;&gt;"", VLOOKUP($A4, 'ICS-217'!$D$13:$N$184, 3, FALSE), "")</f>
        <v>442.125</v>
      </c>
      <c r="C4" s="75" t="str">
        <f>IF(A4&lt;&gt;"", VLOOKUP($A4, 'ICS-217'!$D$13:$N$184, 4, FALSE), "")</f>
        <v>W</v>
      </c>
      <c r="D4" t="str">
        <f>IF(A4&lt;&gt;"", VLOOKUP($A4, 'ICS-217'!$D$13:$N$184, 5, FALSE), "")</f>
        <v/>
      </c>
      <c r="E4" s="10">
        <f>IF(A4&lt;&gt;"", VLOOKUP($A4, 'ICS-217'!$D$13:$N$184, 6, FALSE), "")</f>
        <v>447.125</v>
      </c>
      <c r="F4" t="str">
        <f>IF(A4&lt;&gt;"", VLOOKUP($A4, 'ICS-217'!$D$13:$N$184, 7, FALSE), "")</f>
        <v>W</v>
      </c>
      <c r="G4" t="str">
        <f>IF(A4&lt;&gt;"", VLOOKUP($A4, 'ICS-217'!$D$13:$N$184, 7, FALSE), "")</f>
        <v>W</v>
      </c>
      <c r="H4" s="4">
        <f>IF(A4&lt;&gt;"", VLOOKUP($A4, 'ICS-217'!$D$13:$N$184, 8, FALSE), "")</f>
        <v>82.5</v>
      </c>
      <c r="I4" t="str">
        <f>IF(A4&lt;&gt;"", VLOOKUP($A4, 'ICS-217'!$D$13:$N$184, 9, FALSE), "")</f>
        <v>FM</v>
      </c>
      <c r="J4" t="str">
        <f>IF(A4&lt;&gt;"", VLOOKUP($A4, 'ICS-217'!$D$13:$N$184, 10, FALSE), "")</f>
        <v>KC8NZJ</v>
      </c>
    </row>
    <row r="5">
      <c r="A5" t="str">
        <f>IF('Event Specific ICS-205'!C5&lt;&gt;"", 'Event Specific ICS-205'!C5, "")</f>
        <v>18m</v>
      </c>
      <c r="B5" s="10">
        <f>IF(A5&lt;&gt;"", VLOOKUP($A5, 'ICS-217'!$D$13:$N$184, 3, FALSE), "")</f>
        <v>444.75</v>
      </c>
      <c r="C5" s="75" t="str">
        <f>IF(A5&lt;&gt;"", VLOOKUP($A5, 'ICS-217'!$D$13:$N$184, 4, FALSE), "")</f>
        <v>W</v>
      </c>
      <c r="D5" t="str">
        <f>IF(A5&lt;&gt;"", VLOOKUP($A5, 'ICS-217'!$D$13:$N$184, 5, FALSE), "")</f>
        <v/>
      </c>
      <c r="E5" s="10">
        <f>IF(A5&lt;&gt;"", VLOOKUP($A5, 'ICS-217'!$D$13:$N$184, 6, FALSE), "")</f>
        <v>449.75</v>
      </c>
      <c r="F5" t="str">
        <f>IF(A5&lt;&gt;"", VLOOKUP($A5, 'ICS-217'!$D$13:$N$184, 7, FALSE), "")</f>
        <v>W</v>
      </c>
      <c r="G5" t="str">
        <f>IF(A5&lt;&gt;"", VLOOKUP($A5, 'ICS-217'!$D$13:$N$184, 7, FALSE), "")</f>
        <v>W</v>
      </c>
      <c r="H5" s="4">
        <f>IF(A5&lt;&gt;"", VLOOKUP($A5, 'ICS-217'!$D$13:$N$184, 8, FALSE), "")</f>
        <v>131.8</v>
      </c>
      <c r="I5" t="str">
        <f>IF(A5&lt;&gt;"", VLOOKUP($A5, 'ICS-217'!$D$13:$N$184, 9, FALSE), "")</f>
        <v>FM</v>
      </c>
      <c r="J5" t="str">
        <f>IF(A5&lt;&gt;"", VLOOKUP($A5, 'ICS-217'!$D$13:$N$184, 10, FALSE), "")</f>
        <v>K8ZFR</v>
      </c>
    </row>
    <row r="6">
      <c r="A6" t="str">
        <f>IF('Event Specific ICS-205'!C6&lt;&gt;"", 'Event Specific ICS-205'!C6, "")</f>
        <v>VTAC48</v>
      </c>
      <c r="B6" s="76">
        <f>IF(A6&lt;&gt;"", VLOOKUP($A6, 'ICS-217'!$D$13:$N$184, 3, FALSE), "")</f>
        <v>147.48</v>
      </c>
      <c r="C6" s="75" t="str">
        <f>IF(A6&lt;&gt;"", VLOOKUP($A6, 'ICS-217'!$D$13:$N$184, 4, FALSE), "")</f>
        <v>W</v>
      </c>
      <c r="D6" t="str">
        <f>IF(A6&lt;&gt;"", VLOOKUP($A6, 'ICS-217'!$D$13:$N$184, 5, FALSE), "")</f>
        <v/>
      </c>
      <c r="E6" s="76">
        <f>IF(A6&lt;&gt;"", VLOOKUP($A6, 'ICS-217'!$D$13:$N$184, 6, FALSE), "")</f>
        <v>147.48</v>
      </c>
      <c r="F6" t="str">
        <f>IF(A6&lt;&gt;"", VLOOKUP($A6, 'ICS-217'!$D$13:$N$184, 7, FALSE), "")</f>
        <v>W</v>
      </c>
      <c r="G6" t="str">
        <f>IF(A6&lt;&gt;"", VLOOKUP($A6, 'ICS-217'!$D$13:$N$184, 7, FALSE), "")</f>
        <v>W</v>
      </c>
      <c r="H6" s="4">
        <f>IF(A6&lt;&gt;"", VLOOKUP($A6, 'ICS-217'!$D$13:$N$184, 8, FALSE), "")</f>
        <v>100</v>
      </c>
      <c r="I6" t="str">
        <f>IF(A6&lt;&gt;"", VLOOKUP($A6, 'ICS-217'!$D$13:$N$184, 9, FALSE), "")</f>
        <v>FM</v>
      </c>
      <c r="J6" t="str">
        <f>IF(A6&lt;&gt;"", VLOOKUP($A6, 'ICS-217'!$D$13:$N$184, 10, FALSE), "")</f>
        <v/>
      </c>
    </row>
    <row r="7">
      <c r="A7" t="str">
        <f>IF('Event Specific ICS-205'!C7&lt;&gt;"", 'Event Specific ICS-205'!C7, "")</f>
        <v>APRS</v>
      </c>
      <c r="B7" s="34">
        <f>IF(A7&lt;&gt;"", VLOOKUP($A7, 'ICS-217'!$D$13:$N$184, 3, FALSE), "")</f>
        <v>144.39</v>
      </c>
      <c r="C7" s="77" t="str">
        <f>IF(A7&lt;&gt;"", VLOOKUP($A7, 'ICS-217'!$D$13:$N$184, 4, FALSE), "")</f>
        <v/>
      </c>
      <c r="D7" s="34" t="str">
        <f>IF(A7&lt;&gt;"", VLOOKUP($A7, 'ICS-217'!$D$13:$N$184, 5, FALSE), "")</f>
        <v/>
      </c>
      <c r="E7" s="34">
        <f>IF(A7&lt;&gt;"", VLOOKUP($A7, 'ICS-217'!$D$13:$N$184, 6, FALSE), "")</f>
        <v>144.39</v>
      </c>
      <c r="F7" t="str">
        <f>IF(A7&lt;&gt;"", VLOOKUP($A7, 'ICS-217'!$D$13:$N$184, 7, FALSE), "")</f>
        <v/>
      </c>
      <c r="G7" t="str">
        <f>IF(A7&lt;&gt;"", VLOOKUP($A7, 'ICS-217'!$D$13:$N$184, 7, FALSE), "")</f>
        <v/>
      </c>
      <c r="H7" s="4" t="str">
        <f>IF(A7&lt;&gt;"", VLOOKUP($A7, 'ICS-217'!$D$13:$N$184, 8, FALSE), "")</f>
        <v/>
      </c>
      <c r="I7" t="str">
        <f>IF(A7&lt;&gt;"", VLOOKUP($A7, 'ICS-217'!$D$13:$N$184, 9, FALSE), "")</f>
        <v>FM</v>
      </c>
      <c r="J7" t="str">
        <f>IF(A7&lt;&gt;"", VLOOKUP($A7, 'ICS-217'!$D$13:$N$184, 10, FALSE), "")</f>
        <v/>
      </c>
    </row>
    <row r="8">
      <c r="A8" t="str">
        <f>IF('Event Specific ICS-205'!C8&lt;&gt;"", 'Event Specific ICS-205'!C8, "")</f>
        <v/>
      </c>
      <c r="B8" t="str">
        <f>IF(A8&lt;&gt;"", VLOOKUP($A8, 'ICS-217'!$D$13:$N$184, 3, FALSE), "")</f>
        <v/>
      </c>
      <c r="C8" s="75" t="str">
        <f>IF(A8&lt;&gt;"", VLOOKUP($A8, 'ICS-217'!$D$13:$N$184, 4, FALSE), "")</f>
        <v/>
      </c>
      <c r="D8" t="str">
        <f>IF(A8&lt;&gt;"", VLOOKUP($A8, 'ICS-217'!$D$13:$N$184, 5, FALSE), "")</f>
        <v/>
      </c>
      <c r="E8" t="str">
        <f>IF(A8&lt;&gt;"", VLOOKUP($A8, 'ICS-217'!$D$13:$N$184, 6, FALSE), "")</f>
        <v/>
      </c>
      <c r="F8" t="str">
        <f>IF(A8&lt;&gt;"", VLOOKUP($A8, 'ICS-217'!$D$13:$N$184, 7, FALSE), "")</f>
        <v/>
      </c>
      <c r="G8" t="str">
        <f>IF(A8&lt;&gt;"", VLOOKUP($A8, 'ICS-217'!$D$13:$N$184, 7, FALSE), "")</f>
        <v/>
      </c>
      <c r="H8" t="str">
        <f>IF(A8&lt;&gt;"", VLOOKUP($A8, 'ICS-217'!$D$13:$N$184, 8, FALSE), "")</f>
        <v/>
      </c>
      <c r="I8" t="str">
        <f>IF(A8&lt;&gt;"", VLOOKUP($A8, 'ICS-217'!$D$13:$N$184, 9, FALSE), "")</f>
        <v/>
      </c>
      <c r="J8" t="str">
        <f>IF(A8&lt;&gt;"", VLOOKUP($A8, 'ICS-217'!$D$13:$N$184, 10, FALSE), "")</f>
        <v/>
      </c>
    </row>
    <row r="9">
      <c r="A9" t="str">
        <f>IF('Event Specific ICS-205'!C9&lt;&gt;"", 'Event Specific ICS-205'!C9, "")</f>
        <v/>
      </c>
      <c r="B9" t="str">
        <f>IF(A9&lt;&gt;"", VLOOKUP($A9, 'ICS-217'!$D$13:$N$184, 3, FALSE), "")</f>
        <v/>
      </c>
      <c r="C9" s="75" t="str">
        <f>IF(A9&lt;&gt;"", VLOOKUP($A9, 'ICS-217'!$D$13:$N$184, 4, FALSE), "")</f>
        <v/>
      </c>
      <c r="D9" t="str">
        <f>IF(A9&lt;&gt;"", VLOOKUP($A9, 'ICS-217'!$D$13:$N$184, 5, FALSE), "")</f>
        <v/>
      </c>
      <c r="E9" t="str">
        <f>IF(A9&lt;&gt;"", VLOOKUP($A9, 'ICS-217'!$D$13:$N$184, 6, FALSE), "")</f>
        <v/>
      </c>
      <c r="F9" t="str">
        <f>IF(A9&lt;&gt;"", VLOOKUP($A9, 'ICS-217'!$D$13:$N$184, 7, FALSE), "")</f>
        <v/>
      </c>
      <c r="G9" t="str">
        <f>IF(A9&lt;&gt;"", VLOOKUP($A9, 'ICS-217'!$D$13:$N$184, 7, FALSE), "")</f>
        <v/>
      </c>
      <c r="H9" t="str">
        <f>IF(A9&lt;&gt;"", VLOOKUP($A9, 'ICS-217'!$D$13:$N$184, 8, FALSE), "")</f>
        <v/>
      </c>
      <c r="I9" t="str">
        <f>IF(A9&lt;&gt;"", VLOOKUP($A9, 'ICS-217'!$D$13:$N$184, 9, FALSE), "")</f>
        <v/>
      </c>
      <c r="J9" t="str">
        <f>IF(A9&lt;&gt;"", VLOOKUP($A9, 'ICS-217'!$D$13:$N$184, 10, FALSE), "")</f>
        <v/>
      </c>
      <c r="K9" t="str">
        <f>IF(A9&lt;&gt;"", VLOOKUP($A9, 'ICS-217'!$D$13:$N$184, 12, FALSE), "")</f>
        <v/>
      </c>
    </row>
    <row r="10">
      <c r="A10" t="str">
        <f>IF('Event Specific ICS-205'!C10&lt;&gt;"", 'Event Specific ICS-205'!C10, "")</f>
        <v/>
      </c>
      <c r="B10" t="str">
        <f>IF(A10&lt;&gt;"", VLOOKUP($A10, 'ICS-217'!$D$13:$N$184, 3, FALSE), "")</f>
        <v/>
      </c>
      <c r="C10" s="75" t="str">
        <f>IF(A10&lt;&gt;"", VLOOKUP($A10, 'ICS-217'!$D$13:$N$184, 4, FALSE), "")</f>
        <v/>
      </c>
      <c r="D10" t="str">
        <f>IF(A10&lt;&gt;"", VLOOKUP($A10, 'ICS-217'!$D$13:$N$184, 5, FALSE), "")</f>
        <v/>
      </c>
      <c r="E10" t="str">
        <f>IF(A10&lt;&gt;"", VLOOKUP($A10, 'ICS-217'!$D$13:$N$184, 6, FALSE), "")</f>
        <v/>
      </c>
      <c r="F10" t="str">
        <f>IF(A10&lt;&gt;"", VLOOKUP($A10, 'ICS-217'!$D$13:$N$184, 7, FALSE), "")</f>
        <v/>
      </c>
      <c r="G10" t="str">
        <f>IF(A10&lt;&gt;"", VLOOKUP($A10, 'ICS-217'!$D$13:$N$184, 7, FALSE), "")</f>
        <v/>
      </c>
      <c r="H10" t="str">
        <f>IF(A10&lt;&gt;"", VLOOKUP($A10, 'ICS-217'!$D$13:$N$184, 8, FALSE), "")</f>
        <v/>
      </c>
      <c r="I10" t="str">
        <f>IF(A10&lt;&gt;"", VLOOKUP($A10, 'ICS-217'!$D$13:$N$184, 9, FALSE), "")</f>
        <v/>
      </c>
      <c r="J10" t="str">
        <f>IF(A10&lt;&gt;"", VLOOKUP($A10, 'ICS-217'!$D$13:$N$184, 10, FALSE), "")</f>
        <v/>
      </c>
      <c r="K10" t="str">
        <f>IF(A10&lt;&gt;"", VLOOKUP($A10, 'ICS-217'!$D$13:$N$184, 12, FALSE), "")</f>
        <v/>
      </c>
    </row>
    <row r="11">
      <c r="A11" t="str">
        <f>IF('Event Specific ICS-205'!C11&lt;&gt;"", 'Event Specific ICS-205'!C11, "")</f>
        <v/>
      </c>
      <c r="B11" t="str">
        <f>IF(A11&lt;&gt;"", VLOOKUP($A11, 'ICS-217'!$D$13:$N$184, 3, FALSE), "")</f>
        <v/>
      </c>
      <c r="C11" s="75" t="str">
        <f>IF(A11&lt;&gt;"", VLOOKUP($A11, 'ICS-217'!$D$13:$N$184, 4, FALSE), "")</f>
        <v/>
      </c>
      <c r="D11" t="str">
        <f>IF(A11&lt;&gt;"", VLOOKUP($A11, 'ICS-217'!$D$13:$N$184, 5, FALSE), "")</f>
        <v/>
      </c>
      <c r="E11" t="str">
        <f>IF(A11&lt;&gt;"", VLOOKUP($A11, 'ICS-217'!$D$13:$N$184, 6, FALSE), "")</f>
        <v/>
      </c>
      <c r="F11" t="str">
        <f>IF(A11&lt;&gt;"", VLOOKUP($A11, 'ICS-217'!$D$13:$N$184, 7, FALSE), "")</f>
        <v/>
      </c>
      <c r="G11" t="str">
        <f>IF(A11&lt;&gt;"", VLOOKUP($A11, 'ICS-217'!$D$13:$N$184, 7, FALSE), "")</f>
        <v/>
      </c>
      <c r="H11" t="str">
        <f>IF(A11&lt;&gt;"", VLOOKUP($A11, 'ICS-217'!$D$13:$N$184, 8, FALSE), "")</f>
        <v/>
      </c>
      <c r="I11" t="str">
        <f>IF(A11&lt;&gt;"", VLOOKUP($A11, 'ICS-217'!$D$13:$N$184, 9, FALSE), "")</f>
        <v/>
      </c>
      <c r="J11" t="str">
        <f>IF(A11&lt;&gt;"", VLOOKUP($A11, 'ICS-217'!$D$13:$N$184, 10, FALSE), "")</f>
        <v/>
      </c>
      <c r="K11" t="str">
        <f>IF(A11&lt;&gt;"", VLOOKUP($A11, 'ICS-217'!$D$13:$N$184, 12, FALSE), "")</f>
        <v/>
      </c>
    </row>
    <row r="12">
      <c r="A12" t="str">
        <f>IF('Event Specific ICS-205'!C12&lt;&gt;"", 'Event Specific ICS-205'!C12, "")</f>
        <v/>
      </c>
      <c r="B12" t="str">
        <f>IF(A12&lt;&gt;"", VLOOKUP($A12, 'ICS-217'!$D$13:$N$184, 3, FALSE), "")</f>
        <v/>
      </c>
      <c r="C12" s="75" t="str">
        <f>IF(A12&lt;&gt;"", VLOOKUP($A12, 'ICS-217'!$D$13:$N$184, 4, FALSE), "")</f>
        <v/>
      </c>
      <c r="D12" t="str">
        <f>IF(A12&lt;&gt;"", VLOOKUP($A12, 'ICS-217'!$D$13:$N$184, 5, FALSE), "")</f>
        <v/>
      </c>
      <c r="E12" t="str">
        <f>IF(A12&lt;&gt;"", VLOOKUP($A12, 'ICS-217'!$D$13:$N$184, 6, FALSE), "")</f>
        <v/>
      </c>
      <c r="F12" t="str">
        <f>IF(A12&lt;&gt;"", VLOOKUP($A12, 'ICS-217'!$D$13:$N$184, 7, FALSE), "")</f>
        <v/>
      </c>
      <c r="G12" t="str">
        <f>IF(A12&lt;&gt;"", VLOOKUP($A12, 'ICS-217'!$D$13:$N$184, 7, FALSE), "")</f>
        <v/>
      </c>
      <c r="H12" t="str">
        <f>IF(A12&lt;&gt;"", VLOOKUP($A12, 'ICS-217'!$D$13:$N$184, 8, FALSE), "")</f>
        <v/>
      </c>
      <c r="I12" t="str">
        <f>IF(A12&lt;&gt;"", VLOOKUP($A12, 'ICS-217'!$D$13:$N$184, 9, FALSE), "")</f>
        <v/>
      </c>
      <c r="J12" t="str">
        <f>IF(A12&lt;&gt;"", VLOOKUP($A12, 'ICS-217'!$D$13:$N$184, 10, FALSE), "")</f>
        <v/>
      </c>
      <c r="K12" t="str">
        <f>IF(A12&lt;&gt;"", VLOOKUP($A12, 'ICS-217'!$D$13:$N$184, 12, FALSE), "")</f>
        <v/>
      </c>
    </row>
    <row r="13">
      <c r="A13" t="str">
        <f>IF('Event Specific ICS-205'!C13&lt;&gt;"", 'Event Specific ICS-205'!C13, "")</f>
        <v/>
      </c>
      <c r="B13" t="str">
        <f>IF(A13&lt;&gt;"", VLOOKUP($A13, 'ICS-217'!$D$13:$N$184, 3, FALSE), "")</f>
        <v/>
      </c>
      <c r="C13" s="75" t="str">
        <f>IF(A13&lt;&gt;"", VLOOKUP($A13, 'ICS-217'!$D$13:$N$184, 4, FALSE), "")</f>
        <v/>
      </c>
      <c r="D13" t="str">
        <f>IF(A13&lt;&gt;"", VLOOKUP($A13, 'ICS-217'!$D$13:$N$184, 5, FALSE), "")</f>
        <v/>
      </c>
      <c r="E13" t="str">
        <f>IF(A13&lt;&gt;"", VLOOKUP($A13, 'ICS-217'!$D$13:$N$184, 6, FALSE), "")</f>
        <v/>
      </c>
      <c r="F13" t="str">
        <f>IF(A13&lt;&gt;"", VLOOKUP($A13, 'ICS-217'!$D$13:$N$184, 7, FALSE), "")</f>
        <v/>
      </c>
      <c r="G13" t="str">
        <f>IF(A13&lt;&gt;"", VLOOKUP($A13, 'ICS-217'!$D$13:$N$184, 7, FALSE), "")</f>
        <v/>
      </c>
      <c r="H13" t="str">
        <f>IF(A13&lt;&gt;"", VLOOKUP($A13, 'ICS-217'!$D$13:$N$184, 8, FALSE), "")</f>
        <v/>
      </c>
      <c r="I13" t="str">
        <f>IF(A13&lt;&gt;"", VLOOKUP($A13, 'ICS-217'!$D$13:$N$184, 9, FALSE), "")</f>
        <v/>
      </c>
      <c r="J13" t="str">
        <f>IF(A13&lt;&gt;"", VLOOKUP($A13, 'ICS-217'!$D$13:$N$184, 10, FALSE), "")</f>
        <v/>
      </c>
      <c r="K13" t="str">
        <f>IF(A13&lt;&gt;"", VLOOKUP($A13, 'ICS-217'!$D$13:$N$184, 12, FALSE), "")</f>
        <v/>
      </c>
    </row>
    <row r="14">
      <c r="A14" t="str">
        <f>IF('Event Specific ICS-205'!C14&lt;&gt;"", 'Event Specific ICS-205'!C14, "")</f>
        <v/>
      </c>
      <c r="B14" t="str">
        <f>IF(A14&lt;&gt;"", VLOOKUP($A14, 'ICS-217'!$D$13:$N$184, 3, FALSE), "")</f>
        <v/>
      </c>
      <c r="C14" s="75" t="str">
        <f>IF(A14&lt;&gt;"", VLOOKUP($A14, 'ICS-217'!$D$13:$N$184, 4, FALSE), "")</f>
        <v/>
      </c>
      <c r="D14" t="str">
        <f>IF(A14&lt;&gt;"", VLOOKUP($A14, 'ICS-217'!$D$13:$N$184, 5, FALSE), "")</f>
        <v/>
      </c>
      <c r="E14" t="str">
        <f>IF(A14&lt;&gt;"", VLOOKUP($A14, 'ICS-217'!$D$13:$N$184, 6, FALSE), "")</f>
        <v/>
      </c>
      <c r="F14" t="str">
        <f>IF(A14&lt;&gt;"", VLOOKUP($A14, 'ICS-217'!$D$13:$N$184, 7, FALSE), "")</f>
        <v/>
      </c>
      <c r="G14" t="str">
        <f>IF(A14&lt;&gt;"", VLOOKUP($A14, 'ICS-217'!$D$13:$N$184, 7, FALSE), "")</f>
        <v/>
      </c>
      <c r="H14" t="str">
        <f>IF(A14&lt;&gt;"", VLOOKUP($A14, 'ICS-217'!$D$13:$N$184, 8, FALSE), "")</f>
        <v/>
      </c>
      <c r="I14" t="str">
        <f>IF(A14&lt;&gt;"", VLOOKUP($A14, 'ICS-217'!$D$13:$N$184, 9, FALSE), "")</f>
        <v/>
      </c>
      <c r="J14" t="str">
        <f>IF(A14&lt;&gt;"", VLOOKUP($A14, 'ICS-217'!$D$13:$N$184, 10, FALSE), "")</f>
        <v/>
      </c>
      <c r="K14" t="str">
        <f>IF(A14&lt;&gt;"", VLOOKUP($A14, 'ICS-217'!$D$13:$N$184, 12, FALSE), "")</f>
        <v/>
      </c>
    </row>
    <row r="15">
      <c r="A15" t="str">
        <f>IF('Event Specific ICS-205'!C15&lt;&gt;"", 'Event Specific ICS-205'!C15, "")</f>
        <v/>
      </c>
      <c r="B15" t="str">
        <f>IF(A15&lt;&gt;"", VLOOKUP($A15, 'ICS-217'!$D$13:$N$184, 3, FALSE), "")</f>
        <v/>
      </c>
      <c r="C15" s="75" t="str">
        <f>IF(A15&lt;&gt;"", VLOOKUP($A15, 'ICS-217'!$D$13:$N$184, 4, FALSE), "")</f>
        <v/>
      </c>
      <c r="D15" t="str">
        <f>IF(A15&lt;&gt;"", VLOOKUP($A15, 'ICS-217'!$D$13:$N$184, 5, FALSE), "")</f>
        <v/>
      </c>
      <c r="E15" t="str">
        <f>IF(A15&lt;&gt;"", VLOOKUP($A15, 'ICS-217'!$D$13:$N$184, 6, FALSE), "")</f>
        <v/>
      </c>
      <c r="F15" t="str">
        <f>IF(A15&lt;&gt;"", VLOOKUP($A15, 'ICS-217'!$D$13:$N$184, 7, FALSE), "")</f>
        <v/>
      </c>
      <c r="G15" t="str">
        <f>IF(A15&lt;&gt;"", VLOOKUP($A15, 'ICS-217'!$D$13:$N$184, 7, FALSE), "")</f>
        <v/>
      </c>
      <c r="H15" t="str">
        <f>IF(A15&lt;&gt;"", VLOOKUP($A15, 'ICS-217'!$D$13:$N$184, 8, FALSE), "")</f>
        <v/>
      </c>
      <c r="I15" t="str">
        <f>IF(A15&lt;&gt;"", VLOOKUP($A15, 'ICS-217'!$D$13:$N$184, 9, FALSE), "")</f>
        <v/>
      </c>
      <c r="J15" t="str">
        <f>IF(A15&lt;&gt;"", VLOOKUP($A15, 'ICS-217'!$D$13:$N$184, 10, FALSE), "")</f>
        <v/>
      </c>
      <c r="K15" t="str">
        <f>IF(A15&lt;&gt;"", VLOOKUP($A15, 'ICS-217'!$D$13:$N$184, 12, FALSE), "")</f>
        <v/>
      </c>
    </row>
    <row r="16">
      <c r="A16" t="str">
        <f>IF('Event Specific ICS-205'!C16&lt;&gt;"", 'Event Specific ICS-205'!C16, "")</f>
        <v/>
      </c>
      <c r="B16" t="str">
        <f>IF(A16&lt;&gt;"", VLOOKUP($A16, 'ICS-217'!$D$13:$N$184, 3, FALSE), "")</f>
        <v/>
      </c>
      <c r="C16" s="75" t="str">
        <f>IF(A16&lt;&gt;"", VLOOKUP($A16, 'ICS-217'!$D$13:$N$184, 4, FALSE), "")</f>
        <v/>
      </c>
      <c r="D16" t="str">
        <f>IF(A16&lt;&gt;"", VLOOKUP($A16, 'ICS-217'!$D$13:$N$184, 5, FALSE), "")</f>
        <v/>
      </c>
      <c r="E16" t="str">
        <f>IF(A16&lt;&gt;"", VLOOKUP($A16, 'ICS-217'!$D$13:$N$184, 6, FALSE), "")</f>
        <v/>
      </c>
      <c r="F16" t="str">
        <f>IF(A16&lt;&gt;"", VLOOKUP($A16, 'ICS-217'!$D$13:$N$184, 7, FALSE), "")</f>
        <v/>
      </c>
      <c r="G16" t="str">
        <f>IF(A16&lt;&gt;"", VLOOKUP($A16, 'ICS-217'!$D$13:$N$184, 7, FALSE), "")</f>
        <v/>
      </c>
      <c r="H16" t="str">
        <f>IF(A16&lt;&gt;"", VLOOKUP($A16, 'ICS-217'!$D$13:$N$184, 8, FALSE), "")</f>
        <v/>
      </c>
      <c r="I16" t="str">
        <f>IF(A16&lt;&gt;"", VLOOKUP($A16, 'ICS-217'!$D$13:$N$184, 9, FALSE), "")</f>
        <v/>
      </c>
      <c r="J16" t="str">
        <f>IF(A16&lt;&gt;"", VLOOKUP($A16, 'ICS-217'!$D$13:$N$184, 10, FALSE), "")</f>
        <v/>
      </c>
      <c r="K16" t="str">
        <f>IF(A16&lt;&gt;"", VLOOKUP($A16, 'ICS-217'!$D$13:$N$184, 12, FALSE), "")</f>
        <v/>
      </c>
    </row>
    <row r="17">
      <c r="A17" t="str">
        <f>IF('Event Specific ICS-205'!C17&lt;&gt;"", 'Event Specific ICS-205'!C17, "")</f>
        <v/>
      </c>
      <c r="B17" t="str">
        <f>IF(A17&lt;&gt;"", VLOOKUP($A17, 'ICS-217'!$D$13:$N$184, 3, FALSE), "")</f>
        <v/>
      </c>
      <c r="C17" s="75" t="str">
        <f>IF(A17&lt;&gt;"", VLOOKUP($A17, 'ICS-217'!$D$13:$N$184, 4, FALSE), "")</f>
        <v/>
      </c>
      <c r="D17" t="str">
        <f>IF(A17&lt;&gt;"", VLOOKUP($A17, 'ICS-217'!$D$13:$N$184, 5, FALSE), "")</f>
        <v/>
      </c>
      <c r="E17" t="str">
        <f>IF(A17&lt;&gt;"", VLOOKUP($A17, 'ICS-217'!$D$13:$N$184, 6, FALSE), "")</f>
        <v/>
      </c>
      <c r="F17" t="str">
        <f>IF(A17&lt;&gt;"", VLOOKUP($A17, 'ICS-217'!$D$13:$N$184, 7, FALSE), "")</f>
        <v/>
      </c>
      <c r="G17" t="str">
        <f>IF(A17&lt;&gt;"", VLOOKUP($A17, 'ICS-217'!$D$13:$N$184, 7, FALSE), "")</f>
        <v/>
      </c>
      <c r="H17" t="str">
        <f>IF(A17&lt;&gt;"", VLOOKUP($A17, 'ICS-217'!$D$13:$N$184, 8, FALSE), "")</f>
        <v/>
      </c>
      <c r="I17" t="str">
        <f>IF(A17&lt;&gt;"", VLOOKUP($A17, 'ICS-217'!$D$13:$N$184, 9, FALSE), "")</f>
        <v/>
      </c>
      <c r="J17" t="str">
        <f>IF(A17&lt;&gt;"", VLOOKUP($A17, 'ICS-217'!$D$13:$N$184, 10, FALSE), "")</f>
        <v/>
      </c>
      <c r="K17" t="str">
        <f>IF(A17&lt;&gt;"", VLOOKUP($A17, 'ICS-217'!$D$13:$N$184, 12, FALSE), "")</f>
        <v/>
      </c>
    </row>
    <row r="18">
      <c r="A18" t="str">
        <f>IF('Event Specific ICS-205'!C18&lt;&gt;"", 'Event Specific ICS-205'!C18, "")</f>
        <v/>
      </c>
      <c r="B18" t="str">
        <f>IF(A18&lt;&gt;"", VLOOKUP($A18, 'ICS-217'!$D$13:$N$184, 3, FALSE), "")</f>
        <v/>
      </c>
      <c r="C18" s="75" t="str">
        <f>IF(A18&lt;&gt;"", VLOOKUP($A18, 'ICS-217'!$D$13:$N$184, 4, FALSE), "")</f>
        <v/>
      </c>
      <c r="D18" t="str">
        <f>IF(A18&lt;&gt;"", VLOOKUP($A18, 'ICS-217'!$D$13:$N$184, 5, FALSE), "")</f>
        <v/>
      </c>
      <c r="E18" t="str">
        <f>IF(A18&lt;&gt;"", VLOOKUP($A18, 'ICS-217'!$D$13:$N$184, 6, FALSE), "")</f>
        <v/>
      </c>
      <c r="F18" t="str">
        <f>IF(A18&lt;&gt;"", VLOOKUP($A18, 'ICS-217'!$D$13:$N$184, 7, FALSE), "")</f>
        <v/>
      </c>
      <c r="G18" t="str">
        <f>IF(A18&lt;&gt;"", VLOOKUP($A18, 'ICS-217'!$D$13:$N$184, 7, FALSE), "")</f>
        <v/>
      </c>
      <c r="H18" t="str">
        <f>IF(A18&lt;&gt;"", VLOOKUP($A18, 'ICS-217'!$D$13:$N$184, 8, FALSE), "")</f>
        <v/>
      </c>
      <c r="I18" t="str">
        <f>IF(A18&lt;&gt;"", VLOOKUP($A18, 'ICS-217'!$D$13:$N$184, 9, FALSE), "")</f>
        <v/>
      </c>
      <c r="J18" t="str">
        <f>IF(A18&lt;&gt;"", VLOOKUP($A18, 'ICS-217'!$D$13:$N$184, 10, FALSE), "")</f>
        <v/>
      </c>
      <c r="K18" t="str">
        <f>IF(A18&lt;&gt;"", VLOOKUP($A18, 'ICS-217'!$D$13:$N$184, 12, FALSE), "")</f>
        <v/>
      </c>
    </row>
    <row r="19">
      <c r="A19" t="str">
        <f>IF('Event Specific ICS-205'!C19&lt;&gt;"", 'Event Specific ICS-205'!C19, "")</f>
        <v/>
      </c>
      <c r="B19" t="str">
        <f>IF(A19&lt;&gt;"", VLOOKUP($A19, 'ICS-217'!$D$13:$N$184, 3, FALSE), "")</f>
        <v/>
      </c>
      <c r="C19" s="75" t="str">
        <f>IF(A19&lt;&gt;"", VLOOKUP($A19, 'ICS-217'!$D$13:$N$184, 4, FALSE), "")</f>
        <v/>
      </c>
      <c r="D19" t="str">
        <f>IF(A19&lt;&gt;"", VLOOKUP($A19, 'ICS-217'!$D$13:$N$184, 5, FALSE), "")</f>
        <v/>
      </c>
      <c r="E19" t="str">
        <f>IF(A19&lt;&gt;"", VLOOKUP($A19, 'ICS-217'!$D$13:$N$184, 6, FALSE), "")</f>
        <v/>
      </c>
      <c r="F19" t="str">
        <f>IF(A19&lt;&gt;"", VLOOKUP($A19, 'ICS-217'!$D$13:$N$184, 7, FALSE), "")</f>
        <v/>
      </c>
      <c r="G19" t="str">
        <f>IF(A19&lt;&gt;"", VLOOKUP($A19, 'ICS-217'!$D$13:$N$184, 7, FALSE), "")</f>
        <v/>
      </c>
      <c r="H19" t="str">
        <f>IF(A19&lt;&gt;"", VLOOKUP($A19, 'ICS-217'!$D$13:$N$184, 8, FALSE), "")</f>
        <v/>
      </c>
      <c r="I19" t="str">
        <f>IF(A19&lt;&gt;"", VLOOKUP($A19, 'ICS-217'!$D$13:$N$184, 9, FALSE), "")</f>
        <v/>
      </c>
      <c r="J19" t="str">
        <f>IF(A19&lt;&gt;"", VLOOKUP($A19, 'ICS-217'!$D$13:$N$184, 10, FALSE), "")</f>
        <v/>
      </c>
      <c r="K19" t="str">
        <f>IF(A19&lt;&gt;"", VLOOKUP($A19, 'ICS-217'!$D$13:$N$184, 12, FALSE), "")</f>
        <v/>
      </c>
    </row>
    <row r="20">
      <c r="A20" t="str">
        <f>IF('Event Specific ICS-205'!C20&lt;&gt;"", 'Event Specific ICS-205'!C20, "")</f>
        <v/>
      </c>
      <c r="B20" t="str">
        <f>IF(A20&lt;&gt;"", VLOOKUP($A20, 'ICS-217'!$D$13:$N$184, 3, FALSE), "")</f>
        <v/>
      </c>
      <c r="C20" s="75" t="str">
        <f>IF(A20&lt;&gt;"", VLOOKUP($A20, 'ICS-217'!$D$13:$N$184, 4, FALSE), "")</f>
        <v/>
      </c>
      <c r="D20" t="str">
        <f>IF(A20&lt;&gt;"", VLOOKUP($A20, 'ICS-217'!$D$13:$N$184, 5, FALSE), "")</f>
        <v/>
      </c>
      <c r="E20" t="str">
        <f>IF(A20&lt;&gt;"", VLOOKUP($A20, 'ICS-217'!$D$13:$N$184, 6, FALSE), "")</f>
        <v/>
      </c>
      <c r="F20" t="str">
        <f>IF(A20&lt;&gt;"", VLOOKUP($A20, 'ICS-217'!$D$13:$N$184, 7, FALSE), "")</f>
        <v/>
      </c>
      <c r="G20" t="str">
        <f>IF(A20&lt;&gt;"", VLOOKUP($A20, 'ICS-217'!$D$13:$N$184, 7, FALSE), "")</f>
        <v/>
      </c>
      <c r="H20" t="str">
        <f>IF(A20&lt;&gt;"", VLOOKUP($A20, 'ICS-217'!$D$13:$N$184, 8, FALSE), "")</f>
        <v/>
      </c>
      <c r="I20" t="str">
        <f>IF(A20&lt;&gt;"", VLOOKUP($A20, 'ICS-217'!$D$13:$N$184, 9, FALSE), "")</f>
        <v/>
      </c>
      <c r="J20" t="str">
        <f>IF(A20&lt;&gt;"", VLOOKUP($A20, 'ICS-217'!$D$13:$N$184, 10, FALSE), "")</f>
        <v/>
      </c>
      <c r="K20" t="str">
        <f>IF(A20&lt;&gt;"", VLOOKUP($A20, 'ICS-217'!$D$13:$N$184, 12, FALSE), "")</f>
        <v/>
      </c>
    </row>
    <row r="21">
      <c r="A21" t="str">
        <f>IF('Event Specific ICS-205'!C21&lt;&gt;"", 'Event Specific ICS-205'!C21, "")</f>
        <v/>
      </c>
      <c r="B21" t="str">
        <f>IF(A21&lt;&gt;"", VLOOKUP($A21, 'ICS-217'!$D$13:$N$184, 3, FALSE), "")</f>
        <v/>
      </c>
      <c r="C21" s="75" t="str">
        <f>IF(A21&lt;&gt;"", VLOOKUP($A21, 'ICS-217'!$D$13:$N$184, 4, FALSE), "")</f>
        <v/>
      </c>
      <c r="D21" t="str">
        <f>IF(A21&lt;&gt;"", VLOOKUP($A21, 'ICS-217'!$D$13:$N$184, 5, FALSE), "")</f>
        <v/>
      </c>
      <c r="E21" t="str">
        <f>IF(A21&lt;&gt;"", VLOOKUP($A21, 'ICS-217'!$D$13:$N$184, 6, FALSE), "")</f>
        <v/>
      </c>
      <c r="F21" t="str">
        <f>IF(A21&lt;&gt;"", VLOOKUP($A21, 'ICS-217'!$D$13:$N$184, 7, FALSE), "")</f>
        <v/>
      </c>
      <c r="G21" t="str">
        <f>IF(A21&lt;&gt;"", VLOOKUP($A21, 'ICS-217'!$D$13:$N$184, 7, FALSE), "")</f>
        <v/>
      </c>
      <c r="H21" t="str">
        <f>IF(A21&lt;&gt;"", VLOOKUP($A21, 'ICS-217'!$D$13:$N$184, 8, FALSE), "")</f>
        <v/>
      </c>
      <c r="I21" t="str">
        <f>IF(A21&lt;&gt;"", VLOOKUP($A21, 'ICS-217'!$D$13:$N$184, 9, FALSE), "")</f>
        <v/>
      </c>
      <c r="J21" t="str">
        <f>IF(A21&lt;&gt;"", VLOOKUP($A21, 'ICS-217'!$D$13:$N$184, 10, FALSE), "")</f>
        <v/>
      </c>
      <c r="K21" t="str">
        <f>IF(A21&lt;&gt;"", VLOOKUP($A21, 'ICS-217'!$D$13:$N$184, 12, FALSE), "")</f>
        <v/>
      </c>
    </row>
    <row r="22">
      <c r="A22" t="str">
        <f>IF('Event Specific ICS-205'!C22&lt;&gt;"", 'Event Specific ICS-205'!C22, "")</f>
        <v/>
      </c>
      <c r="B22" t="str">
        <f>IF(A22&lt;&gt;"", VLOOKUP($A22, 'ICS-217'!$D$13:$N$184, 3, FALSE), "")</f>
        <v/>
      </c>
      <c r="C22" s="75" t="str">
        <f>IF(A22&lt;&gt;"", VLOOKUP($A22, 'ICS-217'!$D$13:$N$184, 4, FALSE), "")</f>
        <v/>
      </c>
      <c r="D22" t="str">
        <f>IF(A22&lt;&gt;"", VLOOKUP($A22, 'ICS-217'!$D$13:$N$184, 5, FALSE), "")</f>
        <v/>
      </c>
      <c r="E22" t="str">
        <f>IF(A22&lt;&gt;"", VLOOKUP($A22, 'ICS-217'!$D$13:$N$184, 6, FALSE), "")</f>
        <v/>
      </c>
      <c r="F22" t="str">
        <f>IF(A22&lt;&gt;"", VLOOKUP($A22, 'ICS-217'!$D$13:$N$184, 7, FALSE), "")</f>
        <v/>
      </c>
      <c r="G22" t="str">
        <f>IF(A22&lt;&gt;"", VLOOKUP($A22, 'ICS-217'!$D$13:$N$184, 7, FALSE), "")</f>
        <v/>
      </c>
      <c r="H22" t="str">
        <f>IF(A22&lt;&gt;"", VLOOKUP($A22, 'ICS-217'!$D$13:$N$184, 8, FALSE), "")</f>
        <v/>
      </c>
      <c r="I22" t="str">
        <f>IF(A22&lt;&gt;"", VLOOKUP($A22, 'ICS-217'!$D$13:$N$184, 9, FALSE), "")</f>
        <v/>
      </c>
      <c r="J22" t="str">
        <f>IF(A22&lt;&gt;"", VLOOKUP($A22, 'ICS-217'!$D$13:$N$184, 10, FALSE), "")</f>
        <v/>
      </c>
      <c r="K22" t="str">
        <f>IF(A22&lt;&gt;"", VLOOKUP($A22, 'ICS-217'!$D$13:$N$184, 12, FALSE), "")</f>
        <v/>
      </c>
    </row>
    <row r="23">
      <c r="A23" t="str">
        <f>IF('Event Specific ICS-205'!C23&lt;&gt;"", 'Event Specific ICS-205'!C23, "")</f>
        <v/>
      </c>
      <c r="B23" t="str">
        <f>IF(A23&lt;&gt;"", VLOOKUP($A23, 'ICS-217'!$D$13:$N$184, 3, FALSE), "")</f>
        <v/>
      </c>
      <c r="C23" s="75" t="str">
        <f>IF(A23&lt;&gt;"", VLOOKUP($A23, 'ICS-217'!$D$13:$N$184, 4, FALSE), "")</f>
        <v/>
      </c>
      <c r="D23" t="str">
        <f>IF(A23&lt;&gt;"", VLOOKUP($A23, 'ICS-217'!$D$13:$N$184, 5, FALSE), "")</f>
        <v/>
      </c>
      <c r="E23" t="str">
        <f>IF(A23&lt;&gt;"", VLOOKUP($A23, 'ICS-217'!$D$13:$N$184, 6, FALSE), "")</f>
        <v/>
      </c>
      <c r="F23" t="str">
        <f>IF(A23&lt;&gt;"", VLOOKUP($A23, 'ICS-217'!$D$13:$N$184, 7, FALSE), "")</f>
        <v/>
      </c>
      <c r="G23" t="str">
        <f>IF(A23&lt;&gt;"", VLOOKUP($A23, 'ICS-217'!$D$13:$N$184, 7, FALSE), "")</f>
        <v/>
      </c>
      <c r="H23" t="str">
        <f>IF(A23&lt;&gt;"", VLOOKUP($A23, 'ICS-217'!$D$13:$N$184, 8, FALSE), "")</f>
        <v/>
      </c>
      <c r="I23" t="str">
        <f>IF(A23&lt;&gt;"", VLOOKUP($A23, 'ICS-217'!$D$13:$N$184, 9, FALSE), "")</f>
        <v/>
      </c>
      <c r="J23" t="str">
        <f>IF(A23&lt;&gt;"", VLOOKUP($A23, 'ICS-217'!$D$13:$N$184, 10, FALSE), "")</f>
        <v/>
      </c>
      <c r="K23" t="str">
        <f>IF(A23&lt;&gt;"", VLOOKUP($A23, 'ICS-217'!$D$13:$N$184, 12, FALSE), "")</f>
        <v/>
      </c>
    </row>
    <row r="24">
      <c r="A24" t="str">
        <f>IF('Event Specific ICS-205'!C24&lt;&gt;"", 'Event Specific ICS-205'!C24, "")</f>
        <v/>
      </c>
      <c r="B24" t="str">
        <f>IF(A24&lt;&gt;"", VLOOKUP($A24, 'ICS-217'!$D$13:$N$184, 3, FALSE), "")</f>
        <v/>
      </c>
      <c r="C24" s="75" t="str">
        <f>IF(A24&lt;&gt;"", VLOOKUP($A24, 'ICS-217'!$D$13:$N$184, 4, FALSE), "")</f>
        <v/>
      </c>
      <c r="D24" t="str">
        <f>IF(A24&lt;&gt;"", VLOOKUP($A24, 'ICS-217'!$D$13:$N$184, 5, FALSE), "")</f>
        <v/>
      </c>
      <c r="E24" t="str">
        <f>IF(A24&lt;&gt;"", VLOOKUP($A24, 'ICS-217'!$D$13:$N$184, 6, FALSE), "")</f>
        <v/>
      </c>
      <c r="F24" t="str">
        <f>IF(A24&lt;&gt;"", VLOOKUP($A24, 'ICS-217'!$D$13:$N$184, 7, FALSE), "")</f>
        <v/>
      </c>
      <c r="G24" t="str">
        <f>IF(A24&lt;&gt;"", VLOOKUP($A24, 'ICS-217'!$D$13:$N$184, 7, FALSE), "")</f>
        <v/>
      </c>
      <c r="H24" t="str">
        <f>IF(A24&lt;&gt;"", VLOOKUP($A24, 'ICS-217'!$D$13:$N$184, 8, FALSE), "")</f>
        <v/>
      </c>
      <c r="I24" t="str">
        <f>IF(A24&lt;&gt;"", VLOOKUP($A24, 'ICS-217'!$D$13:$N$184, 9, FALSE), "")</f>
        <v/>
      </c>
      <c r="J24" t="str">
        <f>IF(A24&lt;&gt;"", VLOOKUP($A24, 'ICS-217'!$D$13:$N$184, 10, FALSE), "")</f>
        <v/>
      </c>
      <c r="K24" t="str">
        <f>IF(A24&lt;&gt;"", VLOOKUP($A24, 'ICS-217'!$D$13:$N$184, 12, FALSE), "")</f>
        <v/>
      </c>
    </row>
    <row r="25">
      <c r="A25" t="str">
        <f>IF('Event Specific ICS-205'!C25&lt;&gt;"", 'Event Specific ICS-205'!C25, "")</f>
        <v/>
      </c>
      <c r="B25" t="str">
        <f>IF(A25&lt;&gt;"", VLOOKUP($A25, 'ICS-217'!$D$13:$N$184, 3, FALSE), "")</f>
        <v/>
      </c>
      <c r="C25" s="75" t="str">
        <f>IF(A25&lt;&gt;"", VLOOKUP($A25, 'ICS-217'!$D$13:$N$184, 4, FALSE), "")</f>
        <v/>
      </c>
      <c r="D25" t="str">
        <f>IF(A25&lt;&gt;"", VLOOKUP($A25, 'ICS-217'!$D$13:$N$184, 5, FALSE), "")</f>
        <v/>
      </c>
      <c r="E25" t="str">
        <f>IF(A25&lt;&gt;"", VLOOKUP($A25, 'ICS-217'!$D$13:$N$184, 6, FALSE), "")</f>
        <v/>
      </c>
      <c r="F25" t="str">
        <f>IF(A25&lt;&gt;"", VLOOKUP($A25, 'ICS-217'!$D$13:$N$184, 7, FALSE), "")</f>
        <v/>
      </c>
      <c r="G25" t="str">
        <f>IF(A25&lt;&gt;"", VLOOKUP($A25, 'ICS-217'!$D$13:$N$184, 7, FALSE), "")</f>
        <v/>
      </c>
      <c r="H25" t="str">
        <f>IF(A25&lt;&gt;"", VLOOKUP($A25, 'ICS-217'!$D$13:$N$184, 8, FALSE), "")</f>
        <v/>
      </c>
      <c r="I25" t="str">
        <f>IF(A25&lt;&gt;"", VLOOKUP($A25, 'ICS-217'!$D$13:$N$184, 9, FALSE), "")</f>
        <v/>
      </c>
      <c r="J25" t="str">
        <f>IF(A25&lt;&gt;"", VLOOKUP($A25, 'ICS-217'!$D$13:$N$184, 10, FALSE), "")</f>
        <v/>
      </c>
      <c r="K25" t="str">
        <f>IF(A25&lt;&gt;"", VLOOKUP($A25, 'ICS-217'!$D$13:$N$184, 12, FALSE), "")</f>
        <v/>
      </c>
    </row>
    <row r="26">
      <c r="A26" t="str">
        <f>IF('Event Specific ICS-205'!C26&lt;&gt;"", 'Event Specific ICS-205'!C26, "")</f>
        <v/>
      </c>
      <c r="B26" t="str">
        <f>IF(A26&lt;&gt;"", VLOOKUP($A26, 'ICS-217'!$D$13:$N$184, 3, FALSE), "")</f>
        <v/>
      </c>
      <c r="C26" s="75" t="str">
        <f>IF(A26&lt;&gt;"", VLOOKUP($A26, 'ICS-217'!$D$13:$N$184, 4, FALSE), "")</f>
        <v/>
      </c>
      <c r="D26" t="str">
        <f>IF(A26&lt;&gt;"", VLOOKUP($A26, 'ICS-217'!$D$13:$N$184, 5, FALSE), "")</f>
        <v/>
      </c>
      <c r="E26" t="str">
        <f>IF(A26&lt;&gt;"", VLOOKUP($A26, 'ICS-217'!$D$13:$N$184, 6, FALSE), "")</f>
        <v/>
      </c>
      <c r="F26" t="str">
        <f>IF(A26&lt;&gt;"", VLOOKUP($A26, 'ICS-217'!$D$13:$N$184, 7, FALSE), "")</f>
        <v/>
      </c>
      <c r="G26" t="str">
        <f>IF(A26&lt;&gt;"", VLOOKUP($A26, 'ICS-217'!$D$13:$N$184, 7, FALSE), "")</f>
        <v/>
      </c>
      <c r="H26" t="str">
        <f>IF(A26&lt;&gt;"", VLOOKUP($A26, 'ICS-217'!$D$13:$N$184, 8, FALSE), "")</f>
        <v/>
      </c>
      <c r="I26" t="str">
        <f>IF(A26&lt;&gt;"", VLOOKUP($A26, 'ICS-217'!$D$13:$N$184, 9, FALSE), "")</f>
        <v/>
      </c>
      <c r="J26" t="str">
        <f>IF(A26&lt;&gt;"", VLOOKUP($A26, 'ICS-217'!$D$13:$N$184, 10, FALSE), "")</f>
        <v/>
      </c>
      <c r="K26" t="str">
        <f>IF(A26&lt;&gt;"", VLOOKUP($A26, 'ICS-217'!$D$13:$N$184, 12, FALSE), "")</f>
        <v/>
      </c>
    </row>
    <row r="27">
      <c r="A27" t="str">
        <f>IF('Event Specific ICS-205'!C27&lt;&gt;"", 'Event Specific ICS-205'!C27, "")</f>
        <v/>
      </c>
      <c r="B27" t="str">
        <f>IF(A27&lt;&gt;"", VLOOKUP($A27, 'ICS-217'!$D$13:$N$184, 3, FALSE), "")</f>
        <v/>
      </c>
      <c r="C27" s="75" t="str">
        <f>IF(A27&lt;&gt;"", VLOOKUP($A27, 'ICS-217'!$D$13:$N$184, 4, FALSE), "")</f>
        <v/>
      </c>
      <c r="D27" t="str">
        <f>IF(A27&lt;&gt;"", VLOOKUP($A27, 'ICS-217'!$D$13:$N$184, 5, FALSE), "")</f>
        <v/>
      </c>
      <c r="E27" t="str">
        <f>IF(A27&lt;&gt;"", VLOOKUP($A27, 'ICS-217'!$D$13:$N$184, 6, FALSE), "")</f>
        <v/>
      </c>
      <c r="F27" t="str">
        <f>IF(A27&lt;&gt;"", VLOOKUP($A27, 'ICS-217'!$D$13:$N$184, 7, FALSE), "")</f>
        <v/>
      </c>
      <c r="G27" t="str">
        <f>IF(A27&lt;&gt;"", VLOOKUP($A27, 'ICS-217'!$D$13:$N$184, 7, FALSE), "")</f>
        <v/>
      </c>
      <c r="H27" t="str">
        <f>IF(A27&lt;&gt;"", VLOOKUP($A27, 'ICS-217'!$D$13:$N$184, 8, FALSE), "")</f>
        <v/>
      </c>
      <c r="I27" t="str">
        <f>IF(A27&lt;&gt;"", VLOOKUP($A27, 'ICS-217'!$D$13:$N$184, 9, FALSE), "")</f>
        <v/>
      </c>
      <c r="J27" t="str">
        <f>IF(A27&lt;&gt;"", VLOOKUP($A27, 'ICS-217'!$D$13:$N$184, 10, FALSE), "")</f>
        <v/>
      </c>
      <c r="K27" t="str">
        <f>IF(A27&lt;&gt;"", VLOOKUP($A27, 'ICS-217'!$D$13:$N$184, 12, FALSE), "")</f>
        <v/>
      </c>
    </row>
    <row r="28">
      <c r="A28" t="str">
        <f>IF('Event Specific ICS-205'!C28&lt;&gt;"", 'Event Specific ICS-205'!C28, "")</f>
        <v/>
      </c>
      <c r="B28" t="str">
        <f>IF(A28&lt;&gt;"", VLOOKUP($A28, 'ICS-217'!$D$13:$N$184, 3, FALSE), "")</f>
        <v/>
      </c>
      <c r="C28" s="75" t="str">
        <f>IF(A28&lt;&gt;"", VLOOKUP($A28, 'ICS-217'!$D$13:$N$184, 4, FALSE), "")</f>
        <v/>
      </c>
      <c r="D28" t="str">
        <f>IF(A28&lt;&gt;"", VLOOKUP($A28, 'ICS-217'!$D$13:$N$184, 5, FALSE), "")</f>
        <v/>
      </c>
      <c r="E28" t="str">
        <f>IF(A28&lt;&gt;"", VLOOKUP($A28, 'ICS-217'!$D$13:$N$184, 6, FALSE), "")</f>
        <v/>
      </c>
      <c r="F28" t="str">
        <f>IF(A28&lt;&gt;"", VLOOKUP($A28, 'ICS-217'!$D$13:$N$184, 7, FALSE), "")</f>
        <v/>
      </c>
      <c r="G28" t="str">
        <f>IF(A28&lt;&gt;"", VLOOKUP($A28, 'ICS-217'!$D$13:$N$184, 7, FALSE), "")</f>
        <v/>
      </c>
      <c r="H28" t="str">
        <f>IF(A28&lt;&gt;"", VLOOKUP($A28, 'ICS-217'!$D$13:$N$184, 8, FALSE), "")</f>
        <v/>
      </c>
      <c r="I28" t="str">
        <f>IF(A28&lt;&gt;"", VLOOKUP($A28, 'ICS-217'!$D$13:$N$184, 9, FALSE), "")</f>
        <v/>
      </c>
      <c r="J28" t="str">
        <f>IF(A28&lt;&gt;"", VLOOKUP($A28, 'ICS-217'!$D$13:$N$184, 10, FALSE), "")</f>
        <v/>
      </c>
      <c r="K28" t="str">
        <f>IF(A28&lt;&gt;"", VLOOKUP($A28, 'ICS-217'!$D$13:$N$184, 12, FALSE), "")</f>
        <v/>
      </c>
    </row>
    <row r="29">
      <c r="A29" t="str">
        <f>IF('Event Specific ICS-205'!C29&lt;&gt;"", 'Event Specific ICS-205'!C29, "")</f>
        <v/>
      </c>
      <c r="B29" t="str">
        <f>IF(A29&lt;&gt;"", VLOOKUP($A29, 'ICS-217'!$D$13:$N$184, 3, FALSE), "")</f>
        <v/>
      </c>
      <c r="C29" s="75" t="str">
        <f>IF(A29&lt;&gt;"", VLOOKUP($A29, 'ICS-217'!$D$13:$N$184, 4, FALSE), "")</f>
        <v/>
      </c>
      <c r="D29" t="str">
        <f>IF(A29&lt;&gt;"", VLOOKUP($A29, 'ICS-217'!$D$13:$N$184, 5, FALSE), "")</f>
        <v/>
      </c>
      <c r="E29" t="str">
        <f>IF(A29&lt;&gt;"", VLOOKUP($A29, 'ICS-217'!$D$13:$N$184, 6, FALSE), "")</f>
        <v/>
      </c>
      <c r="F29" t="str">
        <f>IF(A29&lt;&gt;"", VLOOKUP($A29, 'ICS-217'!$D$13:$N$184, 7, FALSE), "")</f>
        <v/>
      </c>
      <c r="G29" t="str">
        <f>IF(A29&lt;&gt;"", VLOOKUP($A29, 'ICS-217'!$D$13:$N$184, 7, FALSE), "")</f>
        <v/>
      </c>
      <c r="H29" t="str">
        <f>IF(A29&lt;&gt;"", VLOOKUP($A29, 'ICS-217'!$D$13:$N$184, 8, FALSE), "")</f>
        <v/>
      </c>
      <c r="I29" t="str">
        <f>IF(A29&lt;&gt;"", VLOOKUP($A29, 'ICS-217'!$D$13:$N$184, 9, FALSE), "")</f>
        <v/>
      </c>
      <c r="J29" t="str">
        <f>IF(A29&lt;&gt;"", VLOOKUP($A29, 'ICS-217'!$D$13:$N$184, 10, FALSE), "")</f>
        <v/>
      </c>
      <c r="K29" t="str">
        <f>IF(A29&lt;&gt;"", VLOOKUP($A29, 'ICS-217'!$D$13:$N$184, 12, FALSE), "")</f>
        <v/>
      </c>
    </row>
    <row r="30">
      <c r="A30" t="str">
        <f>IF('Event Specific ICS-205'!C30&lt;&gt;"", 'Event Specific ICS-205'!C30, "")</f>
        <v/>
      </c>
      <c r="B30" t="str">
        <f>IF(A30&lt;&gt;"", VLOOKUP($A30, 'ICS-217'!$D$13:$N$184, 3, FALSE), "")</f>
        <v/>
      </c>
      <c r="C30" s="75" t="str">
        <f>IF(A30&lt;&gt;"", VLOOKUP($A30, 'ICS-217'!$D$13:$N$184, 4, FALSE), "")</f>
        <v/>
      </c>
      <c r="D30" t="str">
        <f>IF(A30&lt;&gt;"", VLOOKUP($A30, 'ICS-217'!$D$13:$N$184, 5, FALSE), "")</f>
        <v/>
      </c>
      <c r="E30" t="str">
        <f>IF(A30&lt;&gt;"", VLOOKUP($A30, 'ICS-217'!$D$13:$N$184, 6, FALSE), "")</f>
        <v/>
      </c>
      <c r="F30" t="str">
        <f>IF(A30&lt;&gt;"", VLOOKUP($A30, 'ICS-217'!$D$13:$N$184, 7, FALSE), "")</f>
        <v/>
      </c>
      <c r="G30" t="str">
        <f>IF(A30&lt;&gt;"", VLOOKUP($A30, 'ICS-217'!$D$13:$N$184, 7, FALSE), "")</f>
        <v/>
      </c>
      <c r="H30" t="str">
        <f>IF(A30&lt;&gt;"", VLOOKUP($A30, 'ICS-217'!$D$13:$N$184, 8, FALSE), "")</f>
        <v/>
      </c>
      <c r="I30" t="str">
        <f>IF(A30&lt;&gt;"", VLOOKUP($A30, 'ICS-217'!$D$13:$N$184, 9, FALSE), "")</f>
        <v/>
      </c>
      <c r="J30" t="str">
        <f>IF(A30&lt;&gt;"", VLOOKUP($A30, 'ICS-217'!$D$13:$N$184, 10, FALSE), "")</f>
        <v/>
      </c>
      <c r="K30" t="str">
        <f>IF(A30&lt;&gt;"", VLOOKUP($A30, 'ICS-217'!$D$13:$N$184, 12, FALSE), "")</f>
        <v/>
      </c>
    </row>
    <row r="31">
      <c r="A31" t="str">
        <f>IF('Event Specific ICS-205'!C31&lt;&gt;"", 'Event Specific ICS-205'!C31, "")</f>
        <v/>
      </c>
      <c r="B31" t="str">
        <f>IF(A31&lt;&gt;"", VLOOKUP($A31, 'ICS-217'!$D$13:$N$184, 3, FALSE), "")</f>
        <v/>
      </c>
      <c r="C31" s="75" t="str">
        <f>IF(A31&lt;&gt;"", VLOOKUP($A31, 'ICS-217'!$D$13:$N$184, 4, FALSE), "")</f>
        <v/>
      </c>
      <c r="D31" t="str">
        <f>IF(A31&lt;&gt;"", VLOOKUP($A31, 'ICS-217'!$D$13:$N$184, 5, FALSE), "")</f>
        <v/>
      </c>
      <c r="E31" t="str">
        <f>IF(A31&lt;&gt;"", VLOOKUP($A31, 'ICS-217'!$D$13:$N$184, 6, FALSE), "")</f>
        <v/>
      </c>
      <c r="F31" t="str">
        <f>IF(A31&lt;&gt;"", VLOOKUP($A31, 'ICS-217'!$D$13:$N$184, 7, FALSE), "")</f>
        <v/>
      </c>
      <c r="G31" t="str">
        <f>IF(A31&lt;&gt;"", VLOOKUP($A31, 'ICS-217'!$D$13:$N$184, 7, FALSE), "")</f>
        <v/>
      </c>
      <c r="H31" t="str">
        <f>IF(A31&lt;&gt;"", VLOOKUP($A31, 'ICS-217'!$D$13:$N$184, 8, FALSE), "")</f>
        <v/>
      </c>
      <c r="I31" t="str">
        <f>IF(A31&lt;&gt;"", VLOOKUP($A31, 'ICS-217'!$D$13:$N$184, 9, FALSE), "")</f>
        <v/>
      </c>
      <c r="J31" t="str">
        <f>IF(A31&lt;&gt;"", VLOOKUP($A31, 'ICS-217'!$D$13:$N$184, 10, FALSE), "")</f>
        <v/>
      </c>
      <c r="K31" t="str">
        <f>IF(A31&lt;&gt;"", VLOOKUP($A31, 'ICS-217'!$D$13:$N$184, 12, FALSE), "")</f>
        <v/>
      </c>
    </row>
    <row r="32">
      <c r="A32" t="str">
        <f>IF('Event Specific ICS-205'!C32&lt;&gt;"", 'Event Specific ICS-205'!C32, "")</f>
        <v/>
      </c>
      <c r="B32" t="str">
        <f>IF(A32&lt;&gt;"", VLOOKUP($A32, 'ICS-217'!$D$13:$N$184, 3, FALSE), "")</f>
        <v/>
      </c>
      <c r="C32" s="75" t="str">
        <f>IF(A32&lt;&gt;"", VLOOKUP($A32, 'ICS-217'!$D$13:$N$184, 4, FALSE), "")</f>
        <v/>
      </c>
      <c r="D32" t="str">
        <f>IF(A32&lt;&gt;"", VLOOKUP($A32, 'ICS-217'!$D$13:$N$184, 5, FALSE), "")</f>
        <v/>
      </c>
      <c r="E32" t="str">
        <f>IF(A32&lt;&gt;"", VLOOKUP($A32, 'ICS-217'!$D$13:$N$184, 6, FALSE), "")</f>
        <v/>
      </c>
      <c r="F32" t="str">
        <f>IF(A32&lt;&gt;"", VLOOKUP($A32, 'ICS-217'!$D$13:$N$184, 7, FALSE), "")</f>
        <v/>
      </c>
      <c r="G32" t="str">
        <f>IF(A32&lt;&gt;"", VLOOKUP($A32, 'ICS-217'!$D$13:$N$184, 7, FALSE), "")</f>
        <v/>
      </c>
      <c r="H32" t="str">
        <f>IF(A32&lt;&gt;"", VLOOKUP($A32, 'ICS-217'!$D$13:$N$184, 8, FALSE), "")</f>
        <v/>
      </c>
      <c r="I32" t="str">
        <f>IF(A32&lt;&gt;"", VLOOKUP($A32, 'ICS-217'!$D$13:$N$184, 9, FALSE), "")</f>
        <v/>
      </c>
      <c r="J32" t="str">
        <f>IF(A32&lt;&gt;"", VLOOKUP($A32, 'ICS-217'!$D$13:$N$184, 10, FALSE), "")</f>
        <v/>
      </c>
      <c r="K32" t="str">
        <f>IF(A32&lt;&gt;"", VLOOKUP($A32, 'ICS-217'!$D$13:$N$184, 12, FALSE), "")</f>
        <v/>
      </c>
    </row>
    <row r="33">
      <c r="A33" t="str">
        <f>IF('Event Specific ICS-205'!C33&lt;&gt;"", 'Event Specific ICS-205'!C33, "")</f>
        <v/>
      </c>
      <c r="B33" t="str">
        <f>IF(A33&lt;&gt;"", VLOOKUP($A33, 'ICS-217'!$D$13:$N$184, 3, FALSE), "")</f>
        <v/>
      </c>
      <c r="C33" s="75" t="str">
        <f>IF(A33&lt;&gt;"", VLOOKUP($A33, 'ICS-217'!$D$13:$N$184, 4, FALSE), "")</f>
        <v/>
      </c>
      <c r="D33" t="str">
        <f>IF(A33&lt;&gt;"", VLOOKUP($A33, 'ICS-217'!$D$13:$N$184, 5, FALSE), "")</f>
        <v/>
      </c>
      <c r="E33" t="str">
        <f>IF(A33&lt;&gt;"", VLOOKUP($A33, 'ICS-217'!$D$13:$N$184, 6, FALSE), "")</f>
        <v/>
      </c>
      <c r="F33" t="str">
        <f>IF(A33&lt;&gt;"", VLOOKUP($A33, 'ICS-217'!$D$13:$N$184, 7, FALSE), "")</f>
        <v/>
      </c>
      <c r="G33" t="str">
        <f>IF(A33&lt;&gt;"", VLOOKUP($A33, 'ICS-217'!$D$13:$N$184, 7, FALSE), "")</f>
        <v/>
      </c>
      <c r="H33" t="str">
        <f>IF(A33&lt;&gt;"", VLOOKUP($A33, 'ICS-217'!$D$13:$N$184, 8, FALSE), "")</f>
        <v/>
      </c>
      <c r="I33" t="str">
        <f>IF(A33&lt;&gt;"", VLOOKUP($A33, 'ICS-217'!$D$13:$N$184, 9, FALSE), "")</f>
        <v/>
      </c>
      <c r="J33" t="str">
        <f>IF(A33&lt;&gt;"", VLOOKUP($A33, 'ICS-217'!$D$13:$N$184, 10, FALSE), "")</f>
        <v/>
      </c>
      <c r="K33" t="str">
        <f>IF(A33&lt;&gt;"", VLOOKUP($A33, 'ICS-217'!$D$13:$N$184, 12, FALSE), "")</f>
        <v/>
      </c>
    </row>
    <row r="34">
      <c r="A34" t="str">
        <f>IF('Event Specific ICS-205'!C34&lt;&gt;"", 'Event Specific ICS-205'!C34, "")</f>
        <v/>
      </c>
      <c r="B34" t="str">
        <f>IF(A34&lt;&gt;"", VLOOKUP($A34, 'ICS-217'!$D$13:$N$184, 3, FALSE), "")</f>
        <v/>
      </c>
      <c r="C34" s="75" t="str">
        <f>IF(A34&lt;&gt;"", VLOOKUP($A34, 'ICS-217'!$D$13:$N$184, 4, FALSE), "")</f>
        <v/>
      </c>
      <c r="D34" t="str">
        <f>IF(A34&lt;&gt;"", VLOOKUP($A34, 'ICS-217'!$D$13:$N$184, 5, FALSE), "")</f>
        <v/>
      </c>
      <c r="E34" t="str">
        <f>IF(A34&lt;&gt;"", VLOOKUP($A34, 'ICS-217'!$D$13:$N$184, 6, FALSE), "")</f>
        <v/>
      </c>
      <c r="F34" t="str">
        <f>IF(A34&lt;&gt;"", VLOOKUP($A34, 'ICS-217'!$D$13:$N$184, 7, FALSE), "")</f>
        <v/>
      </c>
      <c r="G34" t="str">
        <f>IF(A34&lt;&gt;"", VLOOKUP($A34, 'ICS-217'!$D$13:$N$184, 7, FALSE), "")</f>
        <v/>
      </c>
      <c r="H34" t="str">
        <f>IF(A34&lt;&gt;"", VLOOKUP($A34, 'ICS-217'!$D$13:$N$184, 8, FALSE), "")</f>
        <v/>
      </c>
      <c r="I34" t="str">
        <f>IF(A34&lt;&gt;"", VLOOKUP($A34, 'ICS-217'!$D$13:$N$184, 9, FALSE), "")</f>
        <v/>
      </c>
      <c r="J34" t="str">
        <f>IF(A34&lt;&gt;"", VLOOKUP($A34, 'ICS-217'!$D$13:$N$184, 10, FALSE), "")</f>
        <v/>
      </c>
      <c r="K34" t="str">
        <f>IF(A34&lt;&gt;"", VLOOKUP($A34, 'ICS-217'!$D$13:$N$184, 12, FALSE), "")</f>
        <v/>
      </c>
    </row>
    <row r="35">
      <c r="A35" t="str">
        <f>IF('Event Specific ICS-205'!C35&lt;&gt;"", 'Event Specific ICS-205'!C35, "")</f>
        <v/>
      </c>
      <c r="B35" t="str">
        <f>IF(A35&lt;&gt;"", VLOOKUP($A35, 'ICS-217'!$D$13:$N$184, 3, FALSE), "")</f>
        <v/>
      </c>
      <c r="C35" s="75" t="str">
        <f>IF(A35&lt;&gt;"", VLOOKUP($A35, 'ICS-217'!$D$13:$N$184, 4, FALSE), "")</f>
        <v/>
      </c>
      <c r="D35" t="str">
        <f>IF(A35&lt;&gt;"", VLOOKUP($A35, 'ICS-217'!$D$13:$N$184, 5, FALSE), "")</f>
        <v/>
      </c>
      <c r="E35" t="str">
        <f>IF(A35&lt;&gt;"", VLOOKUP($A35, 'ICS-217'!$D$13:$N$184, 6, FALSE), "")</f>
        <v/>
      </c>
      <c r="F35" t="str">
        <f>IF(A35&lt;&gt;"", VLOOKUP($A35, 'ICS-217'!$D$13:$N$184, 7, FALSE), "")</f>
        <v/>
      </c>
      <c r="G35" t="str">
        <f>IF(A35&lt;&gt;"", VLOOKUP($A35, 'ICS-217'!$D$13:$N$184, 7, FALSE), "")</f>
        <v/>
      </c>
      <c r="H35" t="str">
        <f>IF(A35&lt;&gt;"", VLOOKUP($A35, 'ICS-217'!$D$13:$N$184, 8, FALSE), "")</f>
        <v/>
      </c>
      <c r="I35" t="str">
        <f>IF(A35&lt;&gt;"", VLOOKUP($A35, 'ICS-217'!$D$13:$N$184, 9, FALSE), "")</f>
        <v/>
      </c>
      <c r="J35" t="str">
        <f>IF(A35&lt;&gt;"", VLOOKUP($A35, 'ICS-217'!$D$13:$N$184, 10, FALSE), "")</f>
        <v/>
      </c>
      <c r="K35" t="str">
        <f>IF(A35&lt;&gt;"", VLOOKUP($A35, 'ICS-217'!$D$13:$N$184, 12, FALSE), "")</f>
        <v/>
      </c>
    </row>
    <row r="36">
      <c r="A36" t="str">
        <f>IF('Event Specific ICS-205'!C36&lt;&gt;"", 'Event Specific ICS-205'!C36, "")</f>
        <v/>
      </c>
      <c r="B36" t="str">
        <f>IF(A36&lt;&gt;"", VLOOKUP($A36, 'ICS-217'!$D$13:$N$184, 3, FALSE), "")</f>
        <v/>
      </c>
      <c r="C36" s="75" t="str">
        <f>IF(A36&lt;&gt;"", VLOOKUP($A36, 'ICS-217'!$D$13:$N$184, 4, FALSE), "")</f>
        <v/>
      </c>
      <c r="D36" t="str">
        <f>IF(A36&lt;&gt;"", VLOOKUP($A36, 'ICS-217'!$D$13:$N$184, 5, FALSE), "")</f>
        <v/>
      </c>
      <c r="E36" t="str">
        <f>IF(A36&lt;&gt;"", VLOOKUP($A36, 'ICS-217'!$D$13:$N$184, 6, FALSE), "")</f>
        <v/>
      </c>
      <c r="F36" t="str">
        <f>IF(A36&lt;&gt;"", VLOOKUP($A36, 'ICS-217'!$D$13:$N$184, 7, FALSE), "")</f>
        <v/>
      </c>
      <c r="G36" t="str">
        <f>IF(A36&lt;&gt;"", VLOOKUP($A36, 'ICS-217'!$D$13:$N$184, 7, FALSE), "")</f>
        <v/>
      </c>
      <c r="H36" t="str">
        <f>IF(A36&lt;&gt;"", VLOOKUP($A36, 'ICS-217'!$D$13:$N$184, 8, FALSE), "")</f>
        <v/>
      </c>
      <c r="I36" t="str">
        <f>IF(A36&lt;&gt;"", VLOOKUP($A36, 'ICS-217'!$D$13:$N$184, 9, FALSE), "")</f>
        <v/>
      </c>
      <c r="J36" t="str">
        <f>IF(A36&lt;&gt;"", VLOOKUP($A36, 'ICS-217'!$D$13:$N$184, 10, FALSE), "")</f>
        <v/>
      </c>
      <c r="K36" t="str">
        <f>IF(A36&lt;&gt;"", VLOOKUP($A36, 'ICS-217'!$D$13:$N$184, 12, FALSE), "")</f>
        <v/>
      </c>
    </row>
    <row r="37">
      <c r="A37" t="str">
        <f>IF('Event Specific ICS-205'!C37&lt;&gt;"", 'Event Specific ICS-205'!C37, "")</f>
        <v/>
      </c>
      <c r="B37" t="str">
        <f>IF(A37&lt;&gt;"", VLOOKUP($A37, 'ICS-217'!$D$13:$N$184, 3, FALSE), "")</f>
        <v/>
      </c>
      <c r="C37" s="75" t="str">
        <f>IF(A37&lt;&gt;"", VLOOKUP($A37, 'ICS-217'!$D$13:$N$184, 4, FALSE), "")</f>
        <v/>
      </c>
      <c r="D37" t="str">
        <f>IF(A37&lt;&gt;"", VLOOKUP($A37, 'ICS-217'!$D$13:$N$184, 5, FALSE), "")</f>
        <v/>
      </c>
      <c r="E37" t="str">
        <f>IF(A37&lt;&gt;"", VLOOKUP($A37, 'ICS-217'!$D$13:$N$184, 6, FALSE), "")</f>
        <v/>
      </c>
      <c r="F37" t="str">
        <f>IF(A37&lt;&gt;"", VLOOKUP($A37, 'ICS-217'!$D$13:$N$184, 7, FALSE), "")</f>
        <v/>
      </c>
      <c r="G37" t="str">
        <f>IF(A37&lt;&gt;"", VLOOKUP($A37, 'ICS-217'!$D$13:$N$184, 7, FALSE), "")</f>
        <v/>
      </c>
      <c r="H37" t="str">
        <f>IF(A37&lt;&gt;"", VLOOKUP($A37, 'ICS-217'!$D$13:$N$184, 8, FALSE), "")</f>
        <v/>
      </c>
      <c r="I37" t="str">
        <f>IF(A37&lt;&gt;"", VLOOKUP($A37, 'ICS-217'!$D$13:$N$184, 9, FALSE), "")</f>
        <v/>
      </c>
      <c r="J37" t="str">
        <f>IF(A37&lt;&gt;"", VLOOKUP($A37, 'ICS-217'!$D$13:$N$184, 10, FALSE), "")</f>
        <v/>
      </c>
      <c r="K37" t="str">
        <f>IF(A37&lt;&gt;"", VLOOKUP($A37, 'ICS-217'!$D$13:$N$184, 12, FALSE), "")</f>
        <v/>
      </c>
    </row>
    <row r="38">
      <c r="A38" t="str">
        <f>IF('Event Specific ICS-205'!C38&lt;&gt;"", 'Event Specific ICS-205'!C38, "")</f>
        <v/>
      </c>
      <c r="B38" t="str">
        <f>IF(A38&lt;&gt;"", VLOOKUP($A38, 'ICS-217'!$D$13:$N$184, 3, FALSE), "")</f>
        <v/>
      </c>
      <c r="C38" s="75" t="str">
        <f>IF(A38&lt;&gt;"", VLOOKUP($A38, 'ICS-217'!$D$13:$N$184, 4, FALSE), "")</f>
        <v/>
      </c>
      <c r="D38" t="str">
        <f>IF(A38&lt;&gt;"", VLOOKUP($A38, 'ICS-217'!$D$13:$N$184, 5, FALSE), "")</f>
        <v/>
      </c>
      <c r="E38" t="str">
        <f>IF(A38&lt;&gt;"", VLOOKUP($A38, 'ICS-217'!$D$13:$N$184, 6, FALSE), "")</f>
        <v/>
      </c>
      <c r="F38" t="str">
        <f>IF(A38&lt;&gt;"", VLOOKUP($A38, 'ICS-217'!$D$13:$N$184, 7, FALSE), "")</f>
        <v/>
      </c>
      <c r="G38" t="str">
        <f>IF(A38&lt;&gt;"", VLOOKUP($A38, 'ICS-217'!$D$13:$N$184, 7, FALSE), "")</f>
        <v/>
      </c>
      <c r="H38" t="str">
        <f>IF(A38&lt;&gt;"", VLOOKUP($A38, 'ICS-217'!$D$13:$N$184, 8, FALSE), "")</f>
        <v/>
      </c>
      <c r="I38" t="str">
        <f>IF(A38&lt;&gt;"", VLOOKUP($A38, 'ICS-217'!$D$13:$N$184, 9, FALSE), "")</f>
        <v/>
      </c>
      <c r="J38" t="str">
        <f>IF(A38&lt;&gt;"", VLOOKUP($A38, 'ICS-217'!$D$13:$N$184, 10, FALSE), "")</f>
        <v/>
      </c>
      <c r="K38" t="str">
        <f>IF(A38&lt;&gt;"", VLOOKUP($A38, 'ICS-217'!$D$13:$N$184, 12, FALSE), "")</f>
        <v/>
      </c>
    </row>
    <row r="39">
      <c r="A39" t="str">
        <f>IF('Event Specific ICS-205'!C39&lt;&gt;"", 'Event Specific ICS-205'!C39, "")</f>
        <v/>
      </c>
      <c r="B39" t="str">
        <f>IF(A39&lt;&gt;"", VLOOKUP($A39, 'ICS-217'!$D$13:$N$184, 3, FALSE), "")</f>
        <v/>
      </c>
      <c r="C39" s="75" t="str">
        <f>IF(A39&lt;&gt;"", VLOOKUP($A39, 'ICS-217'!$D$13:$N$184, 4, FALSE), "")</f>
        <v/>
      </c>
      <c r="D39" t="str">
        <f>IF(A39&lt;&gt;"", VLOOKUP($A39, 'ICS-217'!$D$13:$N$184, 5, FALSE), "")</f>
        <v/>
      </c>
      <c r="E39" t="str">
        <f>IF(A39&lt;&gt;"", VLOOKUP($A39, 'ICS-217'!$D$13:$N$184, 6, FALSE), "")</f>
        <v/>
      </c>
      <c r="F39" t="str">
        <f>IF(A39&lt;&gt;"", VLOOKUP($A39, 'ICS-217'!$D$13:$N$184, 7, FALSE), "")</f>
        <v/>
      </c>
      <c r="G39" t="str">
        <f>IF(A39&lt;&gt;"", VLOOKUP($A39, 'ICS-217'!$D$13:$N$184, 7, FALSE), "")</f>
        <v/>
      </c>
      <c r="H39" t="str">
        <f>IF(A39&lt;&gt;"", VLOOKUP($A39, 'ICS-217'!$D$13:$N$184, 8, FALSE), "")</f>
        <v/>
      </c>
      <c r="I39" t="str">
        <f>IF(A39&lt;&gt;"", VLOOKUP($A39, 'ICS-217'!$D$13:$N$184, 9, FALSE), "")</f>
        <v/>
      </c>
      <c r="J39" t="str">
        <f>IF(A39&lt;&gt;"", VLOOKUP($A39, 'ICS-217'!$D$13:$N$184, 10, FALSE), "")</f>
        <v/>
      </c>
      <c r="K39" t="str">
        <f>IF(A39&lt;&gt;"", VLOOKUP($A39, 'ICS-217'!$D$13:$N$184, 12, FALSE), "")</f>
        <v/>
      </c>
    </row>
    <row r="40">
      <c r="A40" t="str">
        <f>IF('Event Specific ICS-205'!C40&lt;&gt;"", 'Event Specific ICS-205'!C40, "")</f>
        <v/>
      </c>
      <c r="B40" t="str">
        <f>IF(A40&lt;&gt;"", VLOOKUP($A40, 'ICS-217'!$D$13:$N$184, 3, FALSE), "")</f>
        <v/>
      </c>
      <c r="C40" s="75" t="str">
        <f>IF(A40&lt;&gt;"", VLOOKUP($A40, 'ICS-217'!$D$13:$N$184, 4, FALSE), "")</f>
        <v/>
      </c>
      <c r="D40" t="str">
        <f>IF(A40&lt;&gt;"", VLOOKUP($A40, 'ICS-217'!$D$13:$N$184, 5, FALSE), "")</f>
        <v/>
      </c>
      <c r="E40" t="str">
        <f>IF(A40&lt;&gt;"", VLOOKUP($A40, 'ICS-217'!$D$13:$N$184, 6, FALSE), "")</f>
        <v/>
      </c>
      <c r="F40" t="str">
        <f>IF(A40&lt;&gt;"", VLOOKUP($A40, 'ICS-217'!$D$13:$N$184, 7, FALSE), "")</f>
        <v/>
      </c>
      <c r="G40" t="str">
        <f>IF(A40&lt;&gt;"", VLOOKUP($A40, 'ICS-217'!$D$13:$N$184, 7, FALSE), "")</f>
        <v/>
      </c>
      <c r="H40" t="str">
        <f>IF(A40&lt;&gt;"", VLOOKUP($A40, 'ICS-217'!$D$13:$N$184, 8, FALSE), "")</f>
        <v/>
      </c>
      <c r="I40" t="str">
        <f>IF(A40&lt;&gt;"", VLOOKUP($A40, 'ICS-217'!$D$13:$N$184, 9, FALSE), "")</f>
        <v/>
      </c>
      <c r="J40" t="str">
        <f>IF(A40&lt;&gt;"", VLOOKUP($A40, 'ICS-217'!$D$13:$N$184, 10, FALSE), "")</f>
        <v/>
      </c>
      <c r="K40" t="str">
        <f>IF(A40&lt;&gt;"", VLOOKUP($A40, 'ICS-217'!$D$13:$N$184, 12, FALSE), "")</f>
        <v/>
      </c>
    </row>
    <row r="41">
      <c r="A41" t="str">
        <f>IF('Event Specific ICS-205'!C41&lt;&gt;"", 'Event Specific ICS-205'!C41, "")</f>
        <v/>
      </c>
      <c r="B41" t="str">
        <f>IF(A41&lt;&gt;"", VLOOKUP($A41, 'ICS-217'!$D$13:$N$184, 3, FALSE), "")</f>
        <v/>
      </c>
      <c r="C41" s="75" t="str">
        <f>IF(A41&lt;&gt;"", VLOOKUP($A41, 'ICS-217'!$D$13:$N$184, 4, FALSE), "")</f>
        <v/>
      </c>
      <c r="D41" t="str">
        <f>IF(A41&lt;&gt;"", VLOOKUP($A41, 'ICS-217'!$D$13:$N$184, 5, FALSE), "")</f>
        <v/>
      </c>
      <c r="E41" t="str">
        <f>IF(A41&lt;&gt;"", VLOOKUP($A41, 'ICS-217'!$D$13:$N$184, 6, FALSE), "")</f>
        <v/>
      </c>
      <c r="F41" t="str">
        <f>IF(A41&lt;&gt;"", VLOOKUP($A41, 'ICS-217'!$D$13:$N$184, 7, FALSE), "")</f>
        <v/>
      </c>
      <c r="G41" t="str">
        <f>IF(A41&lt;&gt;"", VLOOKUP($A41, 'ICS-217'!$D$13:$N$184, 7, FALSE), "")</f>
        <v/>
      </c>
      <c r="H41" t="str">
        <f>IF(A41&lt;&gt;"", VLOOKUP($A41, 'ICS-217'!$D$13:$N$184, 8, FALSE), "")</f>
        <v/>
      </c>
      <c r="I41" t="str">
        <f>IF(A41&lt;&gt;"", VLOOKUP($A41, 'ICS-217'!$D$13:$N$184, 9, FALSE), "")</f>
        <v/>
      </c>
      <c r="J41" t="str">
        <f>IF(A41&lt;&gt;"", VLOOKUP($A41, 'ICS-217'!$D$13:$N$184, 10, FALSE), "")</f>
        <v/>
      </c>
      <c r="K41" t="str">
        <f>IF(A41&lt;&gt;"", VLOOKUP($A41, 'ICS-217'!$D$13:$N$184, 12, FALSE), "")</f>
        <v/>
      </c>
    </row>
    <row r="42">
      <c r="A42" t="str">
        <f>IF('Event Specific ICS-205'!C42&lt;&gt;"", 'Event Specific ICS-205'!C42, "")</f>
        <v/>
      </c>
      <c r="B42" t="str">
        <f>IF(A42&lt;&gt;"", VLOOKUP($A42, 'ICS-217'!$D$13:$N$184, 3, FALSE), "")</f>
        <v/>
      </c>
      <c r="C42" s="75" t="str">
        <f>IF(A42&lt;&gt;"", VLOOKUP($A42, 'ICS-217'!$D$13:$N$184, 4, FALSE), "")</f>
        <v/>
      </c>
      <c r="D42" t="str">
        <f>IF(A42&lt;&gt;"", VLOOKUP($A42, 'ICS-217'!$D$13:$N$184, 5, FALSE), "")</f>
        <v/>
      </c>
      <c r="E42" t="str">
        <f>IF(A42&lt;&gt;"", VLOOKUP($A42, 'ICS-217'!$D$13:$N$184, 6, FALSE), "")</f>
        <v/>
      </c>
      <c r="F42" t="str">
        <f>IF(A42&lt;&gt;"", VLOOKUP($A42, 'ICS-217'!$D$13:$N$184, 7, FALSE), "")</f>
        <v/>
      </c>
      <c r="G42" t="str">
        <f>IF(A42&lt;&gt;"", VLOOKUP($A42, 'ICS-217'!$D$13:$N$184, 7, FALSE), "")</f>
        <v/>
      </c>
      <c r="H42" t="str">
        <f>IF(A42&lt;&gt;"", VLOOKUP($A42, 'ICS-217'!$D$13:$N$184, 8, FALSE), "")</f>
        <v/>
      </c>
      <c r="I42" t="str">
        <f>IF(A42&lt;&gt;"", VLOOKUP($A42, 'ICS-217'!$D$13:$N$184, 9, FALSE), "")</f>
        <v/>
      </c>
      <c r="J42" t="str">
        <f>IF(A42&lt;&gt;"", VLOOKUP($A42, 'ICS-217'!$D$13:$N$184, 10, FALSE), "")</f>
        <v/>
      </c>
      <c r="K42" t="str">
        <f>IF(A42&lt;&gt;"", VLOOKUP($A42, 'ICS-217'!$D$13:$N$184, 12, FALSE), "")</f>
        <v/>
      </c>
    </row>
    <row r="43">
      <c r="A43" t="str">
        <f>IF('Event Specific ICS-205'!C43&lt;&gt;"", 'Event Specific ICS-205'!C43, "")</f>
        <v/>
      </c>
      <c r="B43" t="str">
        <f>IF(A43&lt;&gt;"", VLOOKUP($A43, 'ICS-217'!$D$13:$N$184, 3, FALSE), "")</f>
        <v/>
      </c>
      <c r="C43" s="75" t="str">
        <f>IF(A43&lt;&gt;"", VLOOKUP($A43, 'ICS-217'!$D$13:$N$184, 4, FALSE), "")</f>
        <v/>
      </c>
      <c r="D43" t="str">
        <f>IF(A43&lt;&gt;"", VLOOKUP($A43, 'ICS-217'!$D$13:$N$184, 5, FALSE), "")</f>
        <v/>
      </c>
      <c r="E43" t="str">
        <f>IF(A43&lt;&gt;"", VLOOKUP($A43, 'ICS-217'!$D$13:$N$184, 6, FALSE), "")</f>
        <v/>
      </c>
      <c r="F43" t="str">
        <f>IF(A43&lt;&gt;"", VLOOKUP($A43, 'ICS-217'!$D$13:$N$184, 7, FALSE), "")</f>
        <v/>
      </c>
      <c r="G43" t="str">
        <f>IF(A43&lt;&gt;"", VLOOKUP($A43, 'ICS-217'!$D$13:$N$184, 7, FALSE), "")</f>
        <v/>
      </c>
      <c r="H43" t="str">
        <f>IF(A43&lt;&gt;"", VLOOKUP($A43, 'ICS-217'!$D$13:$N$184, 8, FALSE), "")</f>
        <v/>
      </c>
      <c r="I43" t="str">
        <f>IF(A43&lt;&gt;"", VLOOKUP($A43, 'ICS-217'!$D$13:$N$184, 9, FALSE), "")</f>
        <v/>
      </c>
      <c r="J43" t="str">
        <f>IF(A43&lt;&gt;"", VLOOKUP($A43, 'ICS-217'!$D$13:$N$184, 10, FALSE), "")</f>
        <v/>
      </c>
      <c r="K43" t="str">
        <f>IF(A43&lt;&gt;"", VLOOKUP($A43, 'ICS-217'!$D$13:$N$184, 12, FALSE), "")</f>
        <v/>
      </c>
    </row>
    <row r="44">
      <c r="A44" t="str">
        <f>IF('Event Specific ICS-205'!C44&lt;&gt;"", 'Event Specific ICS-205'!C44, "")</f>
        <v/>
      </c>
      <c r="B44" t="str">
        <f>IF(A44&lt;&gt;"", VLOOKUP($A44, 'ICS-217'!$D$13:$N$184, 3, FALSE), "")</f>
        <v/>
      </c>
      <c r="C44" s="75" t="str">
        <f>IF(A44&lt;&gt;"", VLOOKUP($A44, 'ICS-217'!$D$13:$N$184, 4, FALSE), "")</f>
        <v/>
      </c>
      <c r="D44" t="str">
        <f>IF(A44&lt;&gt;"", VLOOKUP($A44, 'ICS-217'!$D$13:$N$184, 5, FALSE), "")</f>
        <v/>
      </c>
      <c r="E44" t="str">
        <f>IF(A44&lt;&gt;"", VLOOKUP($A44, 'ICS-217'!$D$13:$N$184, 6, FALSE), "")</f>
        <v/>
      </c>
      <c r="F44" t="str">
        <f>IF(A44&lt;&gt;"", VLOOKUP($A44, 'ICS-217'!$D$13:$N$184, 7, FALSE), "")</f>
        <v/>
      </c>
      <c r="G44" t="str">
        <f>IF(A44&lt;&gt;"", VLOOKUP($A44, 'ICS-217'!$D$13:$N$184, 7, FALSE), "")</f>
        <v/>
      </c>
      <c r="H44" t="str">
        <f>IF(A44&lt;&gt;"", VLOOKUP($A44, 'ICS-217'!$D$13:$N$184, 8, FALSE), "")</f>
        <v/>
      </c>
      <c r="I44" t="str">
        <f>IF(A44&lt;&gt;"", VLOOKUP($A44, 'ICS-217'!$D$13:$N$184, 9, FALSE), "")</f>
        <v/>
      </c>
      <c r="J44" t="str">
        <f>IF(A44&lt;&gt;"", VLOOKUP($A44, 'ICS-217'!$D$13:$N$184, 10, FALSE), "")</f>
        <v/>
      </c>
      <c r="K44" t="str">
        <f>IF(A44&lt;&gt;"", VLOOKUP($A44, 'ICS-217'!$D$13:$N$184, 12, FALSE), "")</f>
        <v/>
      </c>
    </row>
    <row r="45">
      <c r="A45" t="str">
        <f>IF('Event Specific ICS-205'!C45&lt;&gt;"", 'Event Specific ICS-205'!C45, "")</f>
        <v/>
      </c>
      <c r="B45" t="str">
        <f>IF(A45&lt;&gt;"", VLOOKUP($A45, 'ICS-217'!$D$13:$N$184, 3, FALSE), "")</f>
        <v/>
      </c>
      <c r="C45" s="75" t="str">
        <f>IF(A45&lt;&gt;"", VLOOKUP($A45, 'ICS-217'!$D$13:$N$184, 4, FALSE), "")</f>
        <v/>
      </c>
      <c r="D45" t="str">
        <f>IF(A45&lt;&gt;"", VLOOKUP($A45, 'ICS-217'!$D$13:$N$184, 5, FALSE), "")</f>
        <v/>
      </c>
      <c r="E45" t="str">
        <f>IF(A45&lt;&gt;"", VLOOKUP($A45, 'ICS-217'!$D$13:$N$184, 6, FALSE), "")</f>
        <v/>
      </c>
      <c r="F45" t="str">
        <f>IF(A45&lt;&gt;"", VLOOKUP($A45, 'ICS-217'!$D$13:$N$184, 7, FALSE), "")</f>
        <v/>
      </c>
      <c r="G45" t="str">
        <f>IF(A45&lt;&gt;"", VLOOKUP($A45, 'ICS-217'!$D$13:$N$184, 7, FALSE), "")</f>
        <v/>
      </c>
      <c r="H45" t="str">
        <f>IF(A45&lt;&gt;"", VLOOKUP($A45, 'ICS-217'!$D$13:$N$184, 8, FALSE), "")</f>
        <v/>
      </c>
      <c r="I45" t="str">
        <f>IF(A45&lt;&gt;"", VLOOKUP($A45, 'ICS-217'!$D$13:$N$184, 9, FALSE), "")</f>
        <v/>
      </c>
      <c r="J45" t="str">
        <f>IF(A45&lt;&gt;"", VLOOKUP($A45, 'ICS-217'!$D$13:$N$184, 10, FALSE), "")</f>
        <v/>
      </c>
      <c r="K45" t="str">
        <f>IF(A45&lt;&gt;"", VLOOKUP($A45, 'ICS-217'!$D$13:$N$184, 12, FALSE), "")</f>
        <v/>
      </c>
    </row>
    <row r="46">
      <c r="A46" t="str">
        <f>IF('Event Specific ICS-205'!C46&lt;&gt;"", 'Event Specific ICS-205'!C46, "")</f>
        <v/>
      </c>
      <c r="B46" t="str">
        <f>IF(A46&lt;&gt;"", VLOOKUP($A46, 'ICS-217'!$D$13:$N$184, 3, FALSE), "")</f>
        <v/>
      </c>
      <c r="C46" s="75" t="str">
        <f>IF(A46&lt;&gt;"", VLOOKUP($A46, 'ICS-217'!$D$13:$N$184, 4, FALSE), "")</f>
        <v/>
      </c>
      <c r="D46" t="str">
        <f>IF(A46&lt;&gt;"", VLOOKUP($A46, 'ICS-217'!$D$13:$N$184, 5, FALSE), "")</f>
        <v/>
      </c>
      <c r="E46" t="str">
        <f>IF(A46&lt;&gt;"", VLOOKUP($A46, 'ICS-217'!$D$13:$N$184, 6, FALSE), "")</f>
        <v/>
      </c>
      <c r="F46" t="str">
        <f>IF(A46&lt;&gt;"", VLOOKUP($A46, 'ICS-217'!$D$13:$N$184, 7, FALSE), "")</f>
        <v/>
      </c>
      <c r="G46" t="str">
        <f>IF(A46&lt;&gt;"", VLOOKUP($A46, 'ICS-217'!$D$13:$N$184, 7, FALSE), "")</f>
        <v/>
      </c>
      <c r="H46" t="str">
        <f>IF(A46&lt;&gt;"", VLOOKUP($A46, 'ICS-217'!$D$13:$N$184, 8, FALSE), "")</f>
        <v/>
      </c>
      <c r="I46" t="str">
        <f>IF(A46&lt;&gt;"", VLOOKUP($A46, 'ICS-217'!$D$13:$N$184, 9, FALSE), "")</f>
        <v/>
      </c>
      <c r="J46" t="str">
        <f>IF(A46&lt;&gt;"", VLOOKUP($A46, 'ICS-217'!$D$13:$N$184, 10, FALSE), "")</f>
        <v/>
      </c>
      <c r="K46" t="str">
        <f>IF(A46&lt;&gt;"", VLOOKUP($A46, 'ICS-217'!$D$13:$N$184, 12, FALSE), "")</f>
        <v/>
      </c>
    </row>
    <row r="47">
      <c r="A47" t="str">
        <f>IF('Event Specific ICS-205'!C47&lt;&gt;"", 'Event Specific ICS-205'!C47, "")</f>
        <v/>
      </c>
      <c r="B47" t="str">
        <f>IF(A47&lt;&gt;"", VLOOKUP($A47, 'ICS-217'!$D$13:$N$184, 3, FALSE), "")</f>
        <v/>
      </c>
      <c r="C47" s="75" t="str">
        <f>IF(A47&lt;&gt;"", VLOOKUP($A47, 'ICS-217'!$D$13:$N$184, 4, FALSE), "")</f>
        <v/>
      </c>
      <c r="D47" t="str">
        <f>IF(A47&lt;&gt;"", VLOOKUP($A47, 'ICS-217'!$D$13:$N$184, 5, FALSE), "")</f>
        <v/>
      </c>
      <c r="E47" t="str">
        <f>IF(A47&lt;&gt;"", VLOOKUP($A47, 'ICS-217'!$D$13:$N$184, 6, FALSE), "")</f>
        <v/>
      </c>
      <c r="F47" t="str">
        <f>IF(A47&lt;&gt;"", VLOOKUP($A47, 'ICS-217'!$D$13:$N$184, 7, FALSE), "")</f>
        <v/>
      </c>
      <c r="G47" t="str">
        <f>IF(A47&lt;&gt;"", VLOOKUP($A47, 'ICS-217'!$D$13:$N$184, 7, FALSE), "")</f>
        <v/>
      </c>
      <c r="H47" t="str">
        <f>IF(A47&lt;&gt;"", VLOOKUP($A47, 'ICS-217'!$D$13:$N$184, 8, FALSE), "")</f>
        <v/>
      </c>
      <c r="I47" t="str">
        <f>IF(A47&lt;&gt;"", VLOOKUP($A47, 'ICS-217'!$D$13:$N$184, 9, FALSE), "")</f>
        <v/>
      </c>
      <c r="J47" t="str">
        <f>IF(A47&lt;&gt;"", VLOOKUP($A47, 'ICS-217'!$D$13:$N$184, 10, FALSE), "")</f>
        <v/>
      </c>
      <c r="K47" t="str">
        <f>IF(A47&lt;&gt;"", VLOOKUP($A47, 'ICS-217'!$D$13:$N$184, 12, FALSE), "")</f>
        <v/>
      </c>
    </row>
    <row r="48">
      <c r="A48" t="str">
        <f>IF('Event Specific ICS-205'!C48&lt;&gt;"", 'Event Specific ICS-205'!C48, "")</f>
        <v/>
      </c>
      <c r="B48" t="str">
        <f>IF(A48&lt;&gt;"", VLOOKUP($A48, 'ICS-217'!$D$13:$N$184, 3, FALSE), "")</f>
        <v/>
      </c>
      <c r="C48" s="75" t="str">
        <f>IF(A48&lt;&gt;"", VLOOKUP($A48, 'ICS-217'!$D$13:$N$184, 4, FALSE), "")</f>
        <v/>
      </c>
      <c r="D48" t="str">
        <f>IF(A48&lt;&gt;"", VLOOKUP($A48, 'ICS-217'!$D$13:$N$184, 5, FALSE), "")</f>
        <v/>
      </c>
      <c r="E48" t="str">
        <f>IF(A48&lt;&gt;"", VLOOKUP($A48, 'ICS-217'!$D$13:$N$184, 6, FALSE), "")</f>
        <v/>
      </c>
      <c r="F48" t="str">
        <f>IF(A48&lt;&gt;"", VLOOKUP($A48, 'ICS-217'!$D$13:$N$184, 7, FALSE), "")</f>
        <v/>
      </c>
      <c r="G48" t="str">
        <f>IF(A48&lt;&gt;"", VLOOKUP($A48, 'ICS-217'!$D$13:$N$184, 7, FALSE), "")</f>
        <v/>
      </c>
      <c r="H48" t="str">
        <f>IF(A48&lt;&gt;"", VLOOKUP($A48, 'ICS-217'!$D$13:$N$184, 8, FALSE), "")</f>
        <v/>
      </c>
      <c r="I48" t="str">
        <f>IF(A48&lt;&gt;"", VLOOKUP($A48, 'ICS-217'!$D$13:$N$184, 9, FALSE), "")</f>
        <v/>
      </c>
      <c r="J48" t="str">
        <f>IF(A48&lt;&gt;"", VLOOKUP($A48, 'ICS-217'!$D$13:$N$184, 10, FALSE), "")</f>
        <v/>
      </c>
      <c r="K48" t="str">
        <f>IF(A48&lt;&gt;"", VLOOKUP($A48, 'ICS-217'!$D$13:$N$184, 12, FALSE), "")</f>
        <v/>
      </c>
    </row>
    <row r="49">
      <c r="A49" t="str">
        <f>IF('Event Specific ICS-205'!C49&lt;&gt;"", 'Event Specific ICS-205'!C49, "")</f>
        <v/>
      </c>
      <c r="B49" t="str">
        <f>IF(A49&lt;&gt;"", VLOOKUP($A49, 'ICS-217'!$D$13:$N$184, 3, FALSE), "")</f>
        <v/>
      </c>
      <c r="C49" s="75" t="str">
        <f>IF(A49&lt;&gt;"", VLOOKUP($A49, 'ICS-217'!$D$13:$N$184, 4, FALSE), "")</f>
        <v/>
      </c>
      <c r="D49" t="str">
        <f>IF(A49&lt;&gt;"", VLOOKUP($A49, 'ICS-217'!$D$13:$N$184, 5, FALSE), "")</f>
        <v/>
      </c>
      <c r="E49" t="str">
        <f>IF(A49&lt;&gt;"", VLOOKUP($A49, 'ICS-217'!$D$13:$N$184, 6, FALSE), "")</f>
        <v/>
      </c>
      <c r="F49" t="str">
        <f>IF(A49&lt;&gt;"", VLOOKUP($A49, 'ICS-217'!$D$13:$N$184, 7, FALSE), "")</f>
        <v/>
      </c>
      <c r="G49" t="str">
        <f>IF(A49&lt;&gt;"", VLOOKUP($A49, 'ICS-217'!$D$13:$N$184, 7, FALSE), "")</f>
        <v/>
      </c>
      <c r="H49" t="str">
        <f>IF(A49&lt;&gt;"", VLOOKUP($A49, 'ICS-217'!$D$13:$N$184, 8, FALSE), "")</f>
        <v/>
      </c>
      <c r="I49" t="str">
        <f>IF(A49&lt;&gt;"", VLOOKUP($A49, 'ICS-217'!$D$13:$N$184, 9, FALSE), "")</f>
        <v/>
      </c>
      <c r="J49" t="str">
        <f>IF(A49&lt;&gt;"", VLOOKUP($A49, 'ICS-217'!$D$13:$N$184, 10, FALSE), "")</f>
        <v/>
      </c>
      <c r="K49" t="str">
        <f>IF(A49&lt;&gt;"", VLOOKUP($A49, 'ICS-217'!$D$13:$N$184, 12, FALSE), "")</f>
        <v/>
      </c>
    </row>
    <row r="50">
      <c r="A50" t="str">
        <f>IF('Event Specific ICS-205'!C50&lt;&gt;"", 'Event Specific ICS-205'!C50, "")</f>
        <v/>
      </c>
      <c r="B50" t="str">
        <f>IF(A50&lt;&gt;"", VLOOKUP($A50, 'ICS-217'!$D$13:$N$184, 3, FALSE), "")</f>
        <v/>
      </c>
      <c r="C50" s="75" t="str">
        <f>IF(A50&lt;&gt;"", VLOOKUP($A50, 'ICS-217'!$D$13:$N$184, 4, FALSE), "")</f>
        <v/>
      </c>
      <c r="D50" t="str">
        <f>IF(A50&lt;&gt;"", VLOOKUP($A50, 'ICS-217'!$D$13:$N$184, 5, FALSE), "")</f>
        <v/>
      </c>
      <c r="E50" t="str">
        <f>IF(A50&lt;&gt;"", VLOOKUP($A50, 'ICS-217'!$D$13:$N$184, 6, FALSE), "")</f>
        <v/>
      </c>
      <c r="F50" t="str">
        <f>IF(A50&lt;&gt;"", VLOOKUP($A50, 'ICS-217'!$D$13:$N$184, 7, FALSE), "")</f>
        <v/>
      </c>
      <c r="G50" t="str">
        <f>IF(A50&lt;&gt;"", VLOOKUP($A50, 'ICS-217'!$D$13:$N$184, 7, FALSE), "")</f>
        <v/>
      </c>
      <c r="H50" t="str">
        <f>IF(A50&lt;&gt;"", VLOOKUP($A50, 'ICS-217'!$D$13:$N$184, 8, FALSE), "")</f>
        <v/>
      </c>
      <c r="I50" t="str">
        <f>IF(A50&lt;&gt;"", VLOOKUP($A50, 'ICS-217'!$D$13:$N$184, 9, FALSE), "")</f>
        <v/>
      </c>
      <c r="J50" t="str">
        <f>IF(A50&lt;&gt;"", VLOOKUP($A50, 'ICS-217'!$D$13:$N$184, 10, FALSE), "")</f>
        <v/>
      </c>
      <c r="K50" t="str">
        <f>IF(A50&lt;&gt;"", VLOOKUP($A50, 'ICS-217'!$D$13:$N$184, 12, FALSE), "")</f>
        <v/>
      </c>
    </row>
    <row r="51">
      <c r="A51" t="str">
        <f>IF('Event Specific ICS-205'!C51&lt;&gt;"", 'Event Specific ICS-205'!C51, "")</f>
        <v/>
      </c>
      <c r="B51" t="str">
        <f>IF(A51&lt;&gt;"", VLOOKUP($A51, 'ICS-217'!$D$13:$N$184, 3, FALSE), "")</f>
        <v/>
      </c>
      <c r="C51" s="75" t="str">
        <f>IF(A51&lt;&gt;"", VLOOKUP($A51, 'ICS-217'!$D$13:$N$184, 4, FALSE), "")</f>
        <v/>
      </c>
      <c r="D51" t="str">
        <f>IF(A51&lt;&gt;"", VLOOKUP($A51, 'ICS-217'!$D$13:$N$184, 5, FALSE), "")</f>
        <v/>
      </c>
      <c r="E51" t="str">
        <f>IF(A51&lt;&gt;"", VLOOKUP($A51, 'ICS-217'!$D$13:$N$184, 6, FALSE), "")</f>
        <v/>
      </c>
      <c r="F51" t="str">
        <f>IF(A51&lt;&gt;"", VLOOKUP($A51, 'ICS-217'!$D$13:$N$184, 7, FALSE), "")</f>
        <v/>
      </c>
      <c r="G51" t="str">
        <f>IF(A51&lt;&gt;"", VLOOKUP($A51, 'ICS-217'!$D$13:$N$184, 7, FALSE), "")</f>
        <v/>
      </c>
      <c r="H51" t="str">
        <f>IF(A51&lt;&gt;"", VLOOKUP($A51, 'ICS-217'!$D$13:$N$184, 8, FALSE), "")</f>
        <v/>
      </c>
      <c r="I51" t="str">
        <f>IF(A51&lt;&gt;"", VLOOKUP($A51, 'ICS-217'!$D$13:$N$184, 9, FALSE), "")</f>
        <v/>
      </c>
      <c r="J51" t="str">
        <f>IF(A51&lt;&gt;"", VLOOKUP($A51, 'ICS-217'!$D$13:$N$184, 10, FALSE), "")</f>
        <v/>
      </c>
      <c r="K51" t="str">
        <f>IF($A51&lt;&gt;"", VLOOKUP($A51, 'ICS-217'!$C$13:$N$184, 13, FALSE), "")</f>
        <v/>
      </c>
    </row>
    <row r="52">
      <c r="A52" t="str">
        <f>IF('Event Specific ICS-205'!C52&lt;&gt;"", 'Event Specific ICS-205'!C52, "")</f>
        <v/>
      </c>
      <c r="B52" t="str">
        <f>IF(A52&lt;&gt;"", VLOOKUP($A52, 'ICS-217'!$D$13:$N$184, 3, FALSE), "")</f>
        <v/>
      </c>
      <c r="C52" s="75" t="str">
        <f>IF(A52&lt;&gt;"", VLOOKUP($A52, 'ICS-217'!$D$13:$N$184, 4, FALSE), "")</f>
        <v/>
      </c>
      <c r="D52" t="str">
        <f>IF(A52&lt;&gt;"", VLOOKUP($A52, 'ICS-217'!$D$13:$N$184, 5, FALSE), "")</f>
        <v/>
      </c>
      <c r="E52" t="str">
        <f>IF(A52&lt;&gt;"", VLOOKUP($A52, 'ICS-217'!$D$13:$N$184, 6, FALSE), "")</f>
        <v/>
      </c>
      <c r="F52" t="str">
        <f>IF(A52&lt;&gt;"", VLOOKUP($A52, 'ICS-217'!$D$13:$N$184, 7, FALSE), "")</f>
        <v/>
      </c>
      <c r="G52" t="str">
        <f>IF(A52&lt;&gt;"", VLOOKUP($A52, 'ICS-217'!$D$13:$N$184, 7, FALSE), "")</f>
        <v/>
      </c>
      <c r="H52" t="str">
        <f>IF(A52&lt;&gt;"", VLOOKUP($A52, 'ICS-217'!$D$13:$N$184, 8, FALSE), "")</f>
        <v/>
      </c>
      <c r="I52" t="str">
        <f>IF(A52&lt;&gt;"", VLOOKUP($A52, 'ICS-217'!$D$13:$N$184, 9, FALSE), "")</f>
        <v/>
      </c>
      <c r="J52" t="str">
        <f>IF(A52&lt;&gt;"", VLOOKUP($A52, 'ICS-217'!$D$13:$N$184, 10, FALSE), "")</f>
        <v/>
      </c>
      <c r="K52" t="str">
        <f>IF($A52&lt;&gt;"", VLOOKUP($A52, 'ICS-217'!$C$13:$N$184, 13, FALSE), "")</f>
        <v/>
      </c>
    </row>
    <row r="53">
      <c r="A53" t="str">
        <f>IF('Event Specific ICS-205'!C53&lt;&gt;"", 'Event Specific ICS-205'!C53, "")</f>
        <v/>
      </c>
      <c r="B53" t="str">
        <f>IF(A53&lt;&gt;"", VLOOKUP($A53, 'ICS-217'!$D$13:$N$184, 3, FALSE), "")</f>
        <v/>
      </c>
      <c r="C53" s="75" t="str">
        <f>IF(A53&lt;&gt;"", VLOOKUP($A53, 'ICS-217'!$D$13:$N$184, 4, FALSE), "")</f>
        <v/>
      </c>
      <c r="D53" t="str">
        <f>IF(A53&lt;&gt;"", VLOOKUP($A53, 'ICS-217'!$D$13:$N$184, 5, FALSE), "")</f>
        <v/>
      </c>
      <c r="E53" t="str">
        <f>IF(A53&lt;&gt;"", VLOOKUP($A53, 'ICS-217'!$D$13:$N$184, 6, FALSE), "")</f>
        <v/>
      </c>
      <c r="F53" t="str">
        <f>IF(A53&lt;&gt;"", VLOOKUP($A53, 'ICS-217'!$D$13:$N$184, 7, FALSE), "")</f>
        <v/>
      </c>
      <c r="G53" t="str">
        <f>IF(A53&lt;&gt;"", VLOOKUP($A53, 'ICS-217'!$D$13:$N$184, 7, FALSE), "")</f>
        <v/>
      </c>
      <c r="H53" t="str">
        <f>IF(A53&lt;&gt;"", VLOOKUP($A53, 'ICS-217'!$D$13:$N$184, 8, FALSE), "")</f>
        <v/>
      </c>
      <c r="I53" t="str">
        <f>IF(A53&lt;&gt;"", VLOOKUP($A53, 'ICS-217'!$D$13:$N$184, 9, FALSE), "")</f>
        <v/>
      </c>
      <c r="J53" t="str">
        <f>IF(A53&lt;&gt;"", VLOOKUP($A53, 'ICS-217'!$D$13:$N$184, 10, FALSE), "")</f>
        <v/>
      </c>
      <c r="K53" t="str">
        <f>IF($A53&lt;&gt;"", VLOOKUP($A53, 'ICS-217'!$C$13:$N$184, 13, FALSE), "")</f>
        <v/>
      </c>
    </row>
    <row r="54">
      <c r="A54" t="str">
        <f>IF('Event Specific ICS-205'!C54&lt;&gt;"", 'Event Specific ICS-205'!C54, "")</f>
        <v/>
      </c>
      <c r="B54" t="str">
        <f>IF(A54&lt;&gt;"", VLOOKUP($A54, 'ICS-217'!$D$13:$N$184, 3, FALSE), "")</f>
        <v/>
      </c>
      <c r="C54" s="75" t="str">
        <f>IF(A54&lt;&gt;"", VLOOKUP($A54, 'ICS-217'!$D$13:$N$184, 4, FALSE), "")</f>
        <v/>
      </c>
      <c r="D54" t="str">
        <f>IF(A54&lt;&gt;"", VLOOKUP($A54, 'ICS-217'!$D$13:$N$184, 5, FALSE), "")</f>
        <v/>
      </c>
      <c r="E54" t="str">
        <f>IF(A54&lt;&gt;"", VLOOKUP($A54, 'ICS-217'!$D$13:$N$184, 6, FALSE), "")</f>
        <v/>
      </c>
      <c r="F54" t="str">
        <f>IF(A54&lt;&gt;"", VLOOKUP($A54, 'ICS-217'!$D$13:$N$184, 7, FALSE), "")</f>
        <v/>
      </c>
      <c r="G54" t="str">
        <f>IF(A54&lt;&gt;"", VLOOKUP($A54, 'ICS-217'!$D$13:$N$184, 7, FALSE), "")</f>
        <v/>
      </c>
      <c r="H54" t="str">
        <f>IF(A54&lt;&gt;"", VLOOKUP($A54, 'ICS-217'!$D$13:$N$184, 8, FALSE), "")</f>
        <v/>
      </c>
      <c r="I54" t="str">
        <f>IF(A54&lt;&gt;"", VLOOKUP($A54, 'ICS-217'!$D$13:$N$184, 9, FALSE), "")</f>
        <v/>
      </c>
      <c r="J54" t="str">
        <f>IF(A54&lt;&gt;"", VLOOKUP($A54, 'ICS-217'!$D$13:$N$184, 10, FALSE), "")</f>
        <v/>
      </c>
      <c r="K54" t="str">
        <f>IF($A54&lt;&gt;"", VLOOKUP($A54, 'ICS-217'!$C$13:$N$184, 13, FALSE), "")</f>
        <v/>
      </c>
    </row>
    <row r="55">
      <c r="A55" t="str">
        <f>IF('Event Specific ICS-205'!C55&lt;&gt;"", 'Event Specific ICS-205'!C55, "")</f>
        <v/>
      </c>
      <c r="B55" t="str">
        <f>IF(A55&lt;&gt;"", VLOOKUP($A55, 'ICS-217'!$D$13:$N$184, 3, FALSE), "")</f>
        <v/>
      </c>
      <c r="C55" s="75" t="str">
        <f>IF(A55&lt;&gt;"", VLOOKUP($A55, 'ICS-217'!$D$13:$N$184, 4, FALSE), "")</f>
        <v/>
      </c>
      <c r="D55" t="str">
        <f>IF(A55&lt;&gt;"", VLOOKUP($A55, 'ICS-217'!$D$13:$N$184, 5, FALSE), "")</f>
        <v/>
      </c>
      <c r="E55" t="str">
        <f>IF(A55&lt;&gt;"", VLOOKUP($A55, 'ICS-217'!$D$13:$N$184, 6, FALSE), "")</f>
        <v/>
      </c>
      <c r="F55" t="str">
        <f>IF(A55&lt;&gt;"", VLOOKUP($A55, 'ICS-217'!$D$13:$N$184, 7, FALSE), "")</f>
        <v/>
      </c>
      <c r="G55" t="str">
        <f>IF(A55&lt;&gt;"", VLOOKUP($A55, 'ICS-217'!$D$13:$N$184, 7, FALSE), "")</f>
        <v/>
      </c>
      <c r="H55" t="str">
        <f>IF(A55&lt;&gt;"", VLOOKUP($A55, 'ICS-217'!$D$13:$N$184, 8, FALSE), "")</f>
        <v/>
      </c>
      <c r="I55" t="str">
        <f>IF(A55&lt;&gt;"", VLOOKUP($A55, 'ICS-217'!$D$13:$N$184, 9, FALSE), "")</f>
        <v/>
      </c>
      <c r="J55" t="str">
        <f>IF(A55&lt;&gt;"", VLOOKUP($A55, 'ICS-217'!$D$13:$N$184, 10, FALSE), "")</f>
        <v/>
      </c>
      <c r="K55" t="str">
        <f>IF($A55&lt;&gt;"", VLOOKUP($A55, 'ICS-217'!$C$13:$N$184, 13, FALSE), "")</f>
        <v/>
      </c>
    </row>
    <row r="56">
      <c r="A56" t="str">
        <f>IF('Event Specific ICS-205'!C56&lt;&gt;"", 'Event Specific ICS-205'!C56, "")</f>
        <v/>
      </c>
      <c r="B56" t="str">
        <f>IF(A56&lt;&gt;"", VLOOKUP($A56, 'ICS-217'!$D$13:$N$184, 3, FALSE), "")</f>
        <v/>
      </c>
      <c r="C56" s="75" t="str">
        <f>IF(A56&lt;&gt;"", VLOOKUP($A56, 'ICS-217'!$D$13:$N$184, 4, FALSE), "")</f>
        <v/>
      </c>
      <c r="D56" t="str">
        <f>IF(A56&lt;&gt;"", VLOOKUP($A56, 'ICS-217'!$D$13:$N$184, 5, FALSE), "")</f>
        <v/>
      </c>
      <c r="E56" t="str">
        <f>IF(A56&lt;&gt;"", VLOOKUP($A56, 'ICS-217'!$D$13:$N$184, 6, FALSE), "")</f>
        <v/>
      </c>
      <c r="F56" t="str">
        <f>IF(A56&lt;&gt;"", VLOOKUP($A56, 'ICS-217'!$D$13:$N$184, 7, FALSE), "")</f>
        <v/>
      </c>
      <c r="G56" t="str">
        <f>IF(A56&lt;&gt;"", VLOOKUP($A56, 'ICS-217'!$D$13:$N$184, 7, FALSE), "")</f>
        <v/>
      </c>
      <c r="H56" t="str">
        <f>IF(A56&lt;&gt;"", VLOOKUP($A56, 'ICS-217'!$D$13:$N$184, 8, FALSE), "")</f>
        <v/>
      </c>
      <c r="I56" t="str">
        <f>IF(A56&lt;&gt;"", VLOOKUP($A56, 'ICS-217'!$D$13:$N$184, 9, FALSE), "")</f>
        <v/>
      </c>
      <c r="J56" t="str">
        <f>IF(A56&lt;&gt;"", VLOOKUP($A56, 'ICS-217'!$D$13:$N$184, 10, FALSE), "")</f>
        <v/>
      </c>
      <c r="K56" t="str">
        <f>IF($A56&lt;&gt;"", VLOOKUP($A56, 'ICS-217'!$C$13:$N$184, 13, FALSE), "")</f>
        <v/>
      </c>
    </row>
    <row r="57">
      <c r="A57" t="str">
        <f>IF('Event Specific ICS-205'!C57&lt;&gt;"", 'Event Specific ICS-205'!C57, "")</f>
        <v/>
      </c>
      <c r="B57" t="str">
        <f>IF(A57&lt;&gt;"", VLOOKUP($A57, 'ICS-217'!$D$13:$N$184, 3, FALSE), "")</f>
        <v/>
      </c>
      <c r="C57" s="75" t="str">
        <f>IF(A57&lt;&gt;"", VLOOKUP($A57, 'ICS-217'!$D$13:$N$184, 4, FALSE), "")</f>
        <v/>
      </c>
      <c r="D57" t="str">
        <f>IF(A57&lt;&gt;"", VLOOKUP($A57, 'ICS-217'!$D$13:$N$184, 5, FALSE), "")</f>
        <v/>
      </c>
      <c r="E57" t="str">
        <f>IF(A57&lt;&gt;"", VLOOKUP($A57, 'ICS-217'!$D$13:$N$184, 6, FALSE), "")</f>
        <v/>
      </c>
      <c r="F57" t="str">
        <f>IF(A57&lt;&gt;"", VLOOKUP($A57, 'ICS-217'!$D$13:$N$184, 7, FALSE), "")</f>
        <v/>
      </c>
      <c r="G57" t="str">
        <f>IF(A57&lt;&gt;"", VLOOKUP($A57, 'ICS-217'!$D$13:$N$184, 7, FALSE), "")</f>
        <v/>
      </c>
      <c r="H57" t="str">
        <f>IF(A57&lt;&gt;"", VLOOKUP($A57, 'ICS-217'!$D$13:$N$184, 8, FALSE), "")</f>
        <v/>
      </c>
      <c r="I57" t="str">
        <f>IF(A57&lt;&gt;"", VLOOKUP($A57, 'ICS-217'!$D$13:$N$184, 9, FALSE), "")</f>
        <v/>
      </c>
      <c r="J57" t="str">
        <f>IF(A57&lt;&gt;"", VLOOKUP($A57, 'ICS-217'!$D$13:$N$184, 10, FALSE), "")</f>
        <v/>
      </c>
      <c r="K57" t="str">
        <f>IF($A57&lt;&gt;"", VLOOKUP($A57, 'ICS-217'!$C$13:$N$184, 13, FALSE), "")</f>
        <v/>
      </c>
    </row>
    <row r="58">
      <c r="A58" t="str">
        <f>IF('Event Specific ICS-205'!C58&lt;&gt;"", 'Event Specific ICS-205'!C58, "")</f>
        <v/>
      </c>
      <c r="B58" t="str">
        <f>IF(A58&lt;&gt;"", VLOOKUP($A58, 'ICS-217'!$D$13:$N$184, 3, FALSE), "")</f>
        <v/>
      </c>
      <c r="C58" s="75" t="str">
        <f>IF(A58&lt;&gt;"", VLOOKUP($A58, 'ICS-217'!$D$13:$N$184, 4, FALSE), "")</f>
        <v/>
      </c>
      <c r="D58" t="str">
        <f>IF(A58&lt;&gt;"", VLOOKUP($A58, 'ICS-217'!$D$13:$N$184, 5, FALSE), "")</f>
        <v/>
      </c>
      <c r="E58" t="str">
        <f>IF(A58&lt;&gt;"", VLOOKUP($A58, 'ICS-217'!$D$13:$N$184, 6, FALSE), "")</f>
        <v/>
      </c>
      <c r="F58" t="str">
        <f>IF(A58&lt;&gt;"", VLOOKUP($A58, 'ICS-217'!$D$13:$N$184, 7, FALSE), "")</f>
        <v/>
      </c>
      <c r="G58" t="str">
        <f>IF(A58&lt;&gt;"", VLOOKUP($A58, 'ICS-217'!$D$13:$N$184, 7, FALSE), "")</f>
        <v/>
      </c>
      <c r="H58" t="str">
        <f>IF(A58&lt;&gt;"", VLOOKUP($A58, 'ICS-217'!$D$13:$N$184, 8, FALSE), "")</f>
        <v/>
      </c>
      <c r="I58" t="str">
        <f>IF(A58&lt;&gt;"", VLOOKUP($A58, 'ICS-217'!$D$13:$N$184, 9, FALSE), "")</f>
        <v/>
      </c>
      <c r="J58" t="str">
        <f>IF(A58&lt;&gt;"", VLOOKUP($A58, 'ICS-217'!$D$13:$N$184, 10, FALSE), "")</f>
        <v/>
      </c>
      <c r="K58" t="str">
        <f>IF($A58&lt;&gt;"", VLOOKUP($A58, 'ICS-217'!$C$13:$N$184, 13, FALSE), "")</f>
        <v/>
      </c>
    </row>
    <row r="59">
      <c r="A59" t="str">
        <f>IF('Event Specific ICS-205'!C59&lt;&gt;"", 'Event Specific ICS-205'!C59, "")</f>
        <v/>
      </c>
      <c r="B59" t="str">
        <f>IF(A59&lt;&gt;"", VLOOKUP($A59, 'ICS-217'!$D$13:$N$184, 3, FALSE), "")</f>
        <v/>
      </c>
      <c r="C59" s="75" t="str">
        <f>IF(A59&lt;&gt;"", VLOOKUP($A59, 'ICS-217'!$D$13:$N$184, 4, FALSE), "")</f>
        <v/>
      </c>
      <c r="D59" t="str">
        <f>IF(A59&lt;&gt;"", VLOOKUP($A59, 'ICS-217'!$D$13:$N$184, 5, FALSE), "")</f>
        <v/>
      </c>
      <c r="E59" t="str">
        <f>IF(A59&lt;&gt;"", VLOOKUP($A59, 'ICS-217'!$D$13:$N$184, 6, FALSE), "")</f>
        <v/>
      </c>
      <c r="F59" t="str">
        <f>IF(A59&lt;&gt;"", VLOOKUP($A59, 'ICS-217'!$D$13:$N$184, 7, FALSE), "")</f>
        <v/>
      </c>
      <c r="G59" t="str">
        <f>IF(A59&lt;&gt;"", VLOOKUP($A59, 'ICS-217'!$D$13:$N$184, 7, FALSE), "")</f>
        <v/>
      </c>
      <c r="H59" t="str">
        <f>IF(A59&lt;&gt;"", VLOOKUP($A59, 'ICS-217'!$D$13:$N$184, 8, FALSE), "")</f>
        <v/>
      </c>
      <c r="I59" t="str">
        <f>IF(A59&lt;&gt;"", VLOOKUP($A59, 'ICS-217'!$D$13:$N$184, 9, FALSE), "")</f>
        <v/>
      </c>
      <c r="J59" t="str">
        <f>IF(A59&lt;&gt;"", VLOOKUP($A59, 'ICS-217'!$D$13:$N$184, 10, FALSE), "")</f>
        <v/>
      </c>
      <c r="K59" t="str">
        <f>IF($A59&lt;&gt;"", VLOOKUP($A59, 'ICS-217'!$C$13:$N$184, 13, FALSE), "")</f>
        <v/>
      </c>
    </row>
    <row r="60">
      <c r="A60" t="str">
        <f>IF('Event Specific ICS-205'!C60&lt;&gt;"", 'Event Specific ICS-205'!C60, "")</f>
        <v/>
      </c>
      <c r="B60" t="str">
        <f>IF(A60&lt;&gt;"", VLOOKUP($A60, 'ICS-217'!$D$13:$N$184, 3, FALSE), "")</f>
        <v/>
      </c>
      <c r="C60" s="75" t="str">
        <f>IF(A60&lt;&gt;"", VLOOKUP($A60, 'ICS-217'!$D$13:$N$184, 4, FALSE), "")</f>
        <v/>
      </c>
      <c r="D60" t="str">
        <f>IF(A60&lt;&gt;"", VLOOKUP($A60, 'ICS-217'!$D$13:$N$184, 5, FALSE), "")</f>
        <v/>
      </c>
      <c r="E60" t="str">
        <f>IF(A60&lt;&gt;"", VLOOKUP($A60, 'ICS-217'!$D$13:$N$184, 6, FALSE), "")</f>
        <v/>
      </c>
      <c r="F60" t="str">
        <f>IF(A60&lt;&gt;"", VLOOKUP($A60, 'ICS-217'!$D$13:$N$184, 7, FALSE), "")</f>
        <v/>
      </c>
      <c r="G60" t="str">
        <f>IF(A60&lt;&gt;"", VLOOKUP($A60, 'ICS-217'!$D$13:$N$184, 7, FALSE), "")</f>
        <v/>
      </c>
      <c r="H60" t="str">
        <f>IF(A60&lt;&gt;"", VLOOKUP($A60, 'ICS-217'!$D$13:$N$184, 8, FALSE), "")</f>
        <v/>
      </c>
      <c r="I60" t="str">
        <f>IF(A60&lt;&gt;"", VLOOKUP($A60, 'ICS-217'!$D$13:$N$184, 9, FALSE), "")</f>
        <v/>
      </c>
      <c r="J60" t="str">
        <f>IF(A60&lt;&gt;"", VLOOKUP($A60, 'ICS-217'!$D$13:$N$184, 10, FALSE), "")</f>
        <v/>
      </c>
      <c r="K60" t="str">
        <f>IF($A60&lt;&gt;"", VLOOKUP($A60, 'ICS-217'!$C$13:$N$184, 13, FALSE), "")</f>
        <v/>
      </c>
    </row>
    <row r="61">
      <c r="A61" t="str">
        <f>IF('Event Specific ICS-205'!C61&lt;&gt;"", 'Event Specific ICS-205'!C61, "")</f>
        <v/>
      </c>
      <c r="B61" t="str">
        <f>IF(A61&lt;&gt;"", VLOOKUP($A61, 'ICS-217'!$D$13:$N$184, 3, FALSE), "")</f>
        <v/>
      </c>
      <c r="C61" s="75" t="str">
        <f>IF(A61&lt;&gt;"", VLOOKUP($A61, 'ICS-217'!$D$13:$N$184, 4, FALSE), "")</f>
        <v/>
      </c>
      <c r="D61" t="str">
        <f>IF(A61&lt;&gt;"", VLOOKUP($A61, 'ICS-217'!$D$13:$N$184, 5, FALSE), "")</f>
        <v/>
      </c>
      <c r="E61" t="str">
        <f>IF(A61&lt;&gt;"", VLOOKUP($A61, 'ICS-217'!$D$13:$N$184, 6, FALSE), "")</f>
        <v/>
      </c>
      <c r="F61" t="str">
        <f>IF(A61&lt;&gt;"", VLOOKUP($A61, 'ICS-217'!$D$13:$N$184, 7, FALSE), "")</f>
        <v/>
      </c>
      <c r="G61" t="str">
        <f>IF(A61&lt;&gt;"", VLOOKUP($A61, 'ICS-217'!$D$13:$N$184, 7, FALSE), "")</f>
        <v/>
      </c>
      <c r="H61" t="str">
        <f>IF(A61&lt;&gt;"", VLOOKUP($A61, 'ICS-217'!$D$13:$N$184, 8, FALSE), "")</f>
        <v/>
      </c>
      <c r="I61" t="str">
        <f>IF(A61&lt;&gt;"", VLOOKUP($A61, 'ICS-217'!$D$13:$N$184, 9, FALSE), "")</f>
        <v/>
      </c>
      <c r="J61" t="str">
        <f>IF(A61&lt;&gt;"", VLOOKUP($A61, 'ICS-217'!$D$13:$N$184, 10, FALSE), "")</f>
        <v/>
      </c>
      <c r="K61" t="str">
        <f>IF($A61&lt;&gt;"", VLOOKUP($A61, 'ICS-217'!$C$13:$N$184, 13, FALSE), "")</f>
        <v/>
      </c>
    </row>
    <row r="62">
      <c r="A62" t="str">
        <f>IF('Event Specific ICS-205'!C62&lt;&gt;"", 'Event Specific ICS-205'!C62, "")</f>
        <v/>
      </c>
      <c r="B62" t="str">
        <f>IF(A62&lt;&gt;"", VLOOKUP($A62, 'ICS-217'!$D$13:$N$184, 3, FALSE), "")</f>
        <v/>
      </c>
      <c r="C62" s="75" t="str">
        <f>IF(A62&lt;&gt;"", VLOOKUP($A62, 'ICS-217'!$D$13:$N$184, 4, FALSE), "")</f>
        <v/>
      </c>
      <c r="D62" t="str">
        <f>IF(A62&lt;&gt;"", VLOOKUP($A62, 'ICS-217'!$D$13:$N$184, 5, FALSE), "")</f>
        <v/>
      </c>
      <c r="E62" t="str">
        <f>IF(A62&lt;&gt;"", VLOOKUP($A62, 'ICS-217'!$D$13:$N$184, 6, FALSE), "")</f>
        <v/>
      </c>
      <c r="F62" t="str">
        <f>IF(A62&lt;&gt;"", VLOOKUP($A62, 'ICS-217'!$D$13:$N$184, 7, FALSE), "")</f>
        <v/>
      </c>
      <c r="G62" t="str">
        <f>IF(A62&lt;&gt;"", VLOOKUP($A62, 'ICS-217'!$D$13:$N$184, 7, FALSE), "")</f>
        <v/>
      </c>
      <c r="H62" t="str">
        <f>IF(A62&lt;&gt;"", VLOOKUP($A62, 'ICS-217'!$D$13:$N$184, 8, FALSE), "")</f>
        <v/>
      </c>
      <c r="I62" t="str">
        <f>IF(A62&lt;&gt;"", VLOOKUP($A62, 'ICS-217'!$D$13:$N$184, 9, FALSE), "")</f>
        <v/>
      </c>
      <c r="J62" t="str">
        <f>IF(A62&lt;&gt;"", VLOOKUP($A62, 'ICS-217'!$D$13:$N$184, 10, FALSE), "")</f>
        <v/>
      </c>
      <c r="K62" t="str">
        <f>IF($A62&lt;&gt;"", VLOOKUP($A62, 'ICS-217'!$C$13:$N$184, 13, FALSE), "")</f>
        <v/>
      </c>
    </row>
    <row r="63">
      <c r="A63" t="str">
        <f>IF('Event Specific ICS-205'!C63&lt;&gt;"", 'Event Specific ICS-205'!C63, "")</f>
        <v/>
      </c>
      <c r="B63" t="str">
        <f>IF(A63&lt;&gt;"", VLOOKUP($A63, 'ICS-217'!$D$13:$N$184, 3, FALSE), "")</f>
        <v/>
      </c>
      <c r="C63" s="75" t="str">
        <f>IF(A63&lt;&gt;"", VLOOKUP($A63, 'ICS-217'!$D$13:$N$184, 4, FALSE), "")</f>
        <v/>
      </c>
      <c r="D63" t="str">
        <f>IF(A63&lt;&gt;"", VLOOKUP($A63, 'ICS-217'!$D$13:$N$184, 5, FALSE), "")</f>
        <v/>
      </c>
      <c r="E63" t="str">
        <f>IF(A63&lt;&gt;"", VLOOKUP($A63, 'ICS-217'!$D$13:$N$184, 6, FALSE), "")</f>
        <v/>
      </c>
      <c r="F63" t="str">
        <f>IF(A63&lt;&gt;"", VLOOKUP($A63, 'ICS-217'!$D$13:$N$184, 7, FALSE), "")</f>
        <v/>
      </c>
      <c r="G63" t="str">
        <f>IF(A63&lt;&gt;"", VLOOKUP($A63, 'ICS-217'!$D$13:$N$184, 7, FALSE), "")</f>
        <v/>
      </c>
      <c r="H63" t="str">
        <f>IF(A63&lt;&gt;"", VLOOKUP($A63, 'ICS-217'!$D$13:$N$184, 8, FALSE), "")</f>
        <v/>
      </c>
      <c r="I63" t="str">
        <f>IF(A63&lt;&gt;"", VLOOKUP($A63, 'ICS-217'!$D$13:$N$184, 9, FALSE), "")</f>
        <v/>
      </c>
      <c r="J63" t="str">
        <f>IF(A63&lt;&gt;"", VLOOKUP($A63, 'ICS-217'!$D$13:$N$184, 10, FALSE), "")</f>
        <v/>
      </c>
      <c r="K63" t="str">
        <f>IF($A63&lt;&gt;"", VLOOKUP($A63, 'ICS-217'!$C$13:$N$184, 13, FALSE), "")</f>
        <v/>
      </c>
    </row>
    <row r="64">
      <c r="A64" t="str">
        <f>IF('Event Specific ICS-205'!C64&lt;&gt;"", 'Event Specific ICS-205'!C64, "")</f>
        <v/>
      </c>
      <c r="B64" t="str">
        <f>IF(A64&lt;&gt;"", VLOOKUP($A64, 'ICS-217'!$D$13:$N$184, 3, FALSE), "")</f>
        <v/>
      </c>
      <c r="C64" s="75" t="str">
        <f>IF(A64&lt;&gt;"", VLOOKUP($A64, 'ICS-217'!$D$13:$N$184, 4, FALSE), "")</f>
        <v/>
      </c>
      <c r="D64" t="str">
        <f>IF(A64&lt;&gt;"", VLOOKUP($A64, 'ICS-217'!$D$13:$N$184, 5, FALSE), "")</f>
        <v/>
      </c>
      <c r="E64" t="str">
        <f>IF(A64&lt;&gt;"", VLOOKUP($A64, 'ICS-217'!$D$13:$N$184, 6, FALSE), "")</f>
        <v/>
      </c>
      <c r="F64" t="str">
        <f>IF(A64&lt;&gt;"", VLOOKUP($A64, 'ICS-217'!$D$13:$N$184, 7, FALSE), "")</f>
        <v/>
      </c>
      <c r="G64" t="str">
        <f>IF(A64&lt;&gt;"", VLOOKUP($A64, 'ICS-217'!$D$13:$N$184, 7, FALSE), "")</f>
        <v/>
      </c>
      <c r="H64" t="str">
        <f>IF(A64&lt;&gt;"", VLOOKUP($A64, 'ICS-217'!$D$13:$N$184, 8, FALSE), "")</f>
        <v/>
      </c>
      <c r="I64" t="str">
        <f>IF(A64&lt;&gt;"", VLOOKUP($A64, 'ICS-217'!$D$13:$N$184, 9, FALSE), "")</f>
        <v/>
      </c>
      <c r="J64" t="str">
        <f>IF(A64&lt;&gt;"", VLOOKUP($A64, 'ICS-217'!$D$13:$N$184, 10, FALSE), "")</f>
        <v/>
      </c>
      <c r="K64" t="str">
        <f>IF($A64&lt;&gt;"", VLOOKUP($A64, 'ICS-217'!$C$13:$N$184, 13, FALSE), "")</f>
        <v/>
      </c>
    </row>
    <row r="65">
      <c r="A65" t="str">
        <f>IF('Event Specific ICS-205'!C65&lt;&gt;"", 'Event Specific ICS-205'!C65, "")</f>
        <v/>
      </c>
      <c r="B65" t="str">
        <f>IF(A65&lt;&gt;"", VLOOKUP($A65, 'ICS-217'!$D$13:$N$184, 3, FALSE), "")</f>
        <v/>
      </c>
      <c r="C65" s="75" t="str">
        <f>IF(A65&lt;&gt;"", VLOOKUP($A65, 'ICS-217'!$D$13:$N$184, 4, FALSE), "")</f>
        <v/>
      </c>
      <c r="D65" t="str">
        <f>IF(A65&lt;&gt;"", VLOOKUP($A65, 'ICS-217'!$D$13:$N$184, 5, FALSE), "")</f>
        <v/>
      </c>
      <c r="E65" t="str">
        <f>IF(A65&lt;&gt;"", VLOOKUP($A65, 'ICS-217'!$D$13:$N$184, 6, FALSE), "")</f>
        <v/>
      </c>
      <c r="F65" t="str">
        <f>IF(A65&lt;&gt;"", VLOOKUP($A65, 'ICS-217'!$D$13:$N$184, 7, FALSE), "")</f>
        <v/>
      </c>
      <c r="G65" t="str">
        <f>IF(A65&lt;&gt;"", VLOOKUP($A65, 'ICS-217'!$D$13:$N$184, 7, FALSE), "")</f>
        <v/>
      </c>
      <c r="H65" t="str">
        <f>IF(A65&lt;&gt;"", VLOOKUP($A65, 'ICS-217'!$D$13:$N$184, 8, FALSE), "")</f>
        <v/>
      </c>
      <c r="I65" t="str">
        <f>IF(A65&lt;&gt;"", VLOOKUP($A65, 'ICS-217'!$D$13:$N$184, 9, FALSE), "")</f>
        <v/>
      </c>
      <c r="J65" t="str">
        <f>IF(A65&lt;&gt;"", VLOOKUP($A65, 'ICS-217'!$D$13:$N$184, 10, FALSE), "")</f>
        <v/>
      </c>
      <c r="K65" t="str">
        <f>IF($A65&lt;&gt;"", VLOOKUP($A65, 'ICS-217'!$C$13:$N$184, 13, FALSE), "")</f>
        <v/>
      </c>
    </row>
    <row r="66">
      <c r="A66" t="str">
        <f>IF('Event Specific ICS-205'!C66&lt;&gt;"", 'Event Specific ICS-205'!C66, "")</f>
        <v/>
      </c>
      <c r="B66" t="str">
        <f>IF(A66&lt;&gt;"", VLOOKUP($A66, 'ICS-217'!$D$13:$N$184, 3, FALSE), "")</f>
        <v/>
      </c>
      <c r="C66" s="75" t="str">
        <f>IF(A66&lt;&gt;"", VLOOKUP($A66, 'ICS-217'!$D$13:$N$184, 4, FALSE), "")</f>
        <v/>
      </c>
      <c r="D66" t="str">
        <f>IF(A66&lt;&gt;"", VLOOKUP($A66, 'ICS-217'!$D$13:$N$184, 5, FALSE), "")</f>
        <v/>
      </c>
      <c r="E66" t="str">
        <f>IF(A66&lt;&gt;"", VLOOKUP($A66, 'ICS-217'!$D$13:$N$184, 6, FALSE), "")</f>
        <v/>
      </c>
      <c r="F66" t="str">
        <f>IF(A66&lt;&gt;"", VLOOKUP($A66, 'ICS-217'!$D$13:$N$184, 7, FALSE), "")</f>
        <v/>
      </c>
      <c r="G66" t="str">
        <f>IF(A66&lt;&gt;"", VLOOKUP($A66, 'ICS-217'!$D$13:$N$184, 7, FALSE), "")</f>
        <v/>
      </c>
      <c r="H66" t="str">
        <f>IF(A66&lt;&gt;"", VLOOKUP($A66, 'ICS-217'!$D$13:$N$184, 8, FALSE), "")</f>
        <v/>
      </c>
      <c r="I66" t="str">
        <f>IF(A66&lt;&gt;"", VLOOKUP($A66, 'ICS-217'!$D$13:$N$184, 9, FALSE), "")</f>
        <v/>
      </c>
      <c r="J66" t="str">
        <f>IF(A66&lt;&gt;"", VLOOKUP($A66, 'ICS-217'!$D$13:$N$184, 10, FALSE), "")</f>
        <v/>
      </c>
      <c r="K66" t="str">
        <f>IF($A66&lt;&gt;"", VLOOKUP($A66, 'ICS-217'!$C$13:$N$184, 13, FALSE), "")</f>
        <v/>
      </c>
    </row>
    <row r="67">
      <c r="A67" t="str">
        <f>IF('Event Specific ICS-205'!C67&lt;&gt;"", 'Event Specific ICS-205'!C67, "")</f>
        <v/>
      </c>
      <c r="B67" t="str">
        <f>IF(A67&lt;&gt;"", VLOOKUP($A67, 'ICS-217'!$D$13:$N$184, 3, FALSE), "")</f>
        <v/>
      </c>
      <c r="C67" s="75" t="str">
        <f>IF(A67&lt;&gt;"", VLOOKUP($A67, 'ICS-217'!$D$13:$N$184, 4, FALSE), "")</f>
        <v/>
      </c>
      <c r="D67" t="str">
        <f>IF(A67&lt;&gt;"", VLOOKUP($A67, 'ICS-217'!$D$13:$N$184, 5, FALSE), "")</f>
        <v/>
      </c>
      <c r="E67" t="str">
        <f>IF(A67&lt;&gt;"", VLOOKUP($A67, 'ICS-217'!$D$13:$N$184, 6, FALSE), "")</f>
        <v/>
      </c>
      <c r="F67" t="str">
        <f>IF(A67&lt;&gt;"", VLOOKUP($A67, 'ICS-217'!$D$13:$N$184, 7, FALSE), "")</f>
        <v/>
      </c>
      <c r="G67" t="str">
        <f>IF(A67&lt;&gt;"", VLOOKUP($A67, 'ICS-217'!$D$13:$N$184, 7, FALSE), "")</f>
        <v/>
      </c>
      <c r="H67" t="str">
        <f>IF(A67&lt;&gt;"", VLOOKUP($A67, 'ICS-217'!$D$13:$N$184, 8, FALSE), "")</f>
        <v/>
      </c>
      <c r="I67" t="str">
        <f>IF(A67&lt;&gt;"", VLOOKUP($A67, 'ICS-217'!$D$13:$N$184, 9, FALSE), "")</f>
        <v/>
      </c>
      <c r="J67" t="str">
        <f>IF(A67&lt;&gt;"", VLOOKUP($A67, 'ICS-217'!$D$13:$N$184, 10, FALSE), "")</f>
        <v/>
      </c>
      <c r="K67" t="str">
        <f>IF($A67&lt;&gt;"", VLOOKUP($A67, 'ICS-217'!$C$13:$N$184, 13, FALSE), "")</f>
        <v/>
      </c>
    </row>
    <row r="68">
      <c r="A68" t="str">
        <f>IF('Event Specific ICS-205'!C68&lt;&gt;"", 'Event Specific ICS-205'!C68, "")</f>
        <v/>
      </c>
      <c r="B68" t="str">
        <f>IF(A68&lt;&gt;"", VLOOKUP($A68, 'ICS-217'!$D$13:$N$184, 3, FALSE), "")</f>
        <v/>
      </c>
      <c r="C68" s="75" t="str">
        <f>IF(A68&lt;&gt;"", VLOOKUP($A68, 'ICS-217'!$D$13:$N$184, 4, FALSE), "")</f>
        <v/>
      </c>
      <c r="D68" t="str">
        <f>IF(A68&lt;&gt;"", VLOOKUP($A68, 'ICS-217'!$D$13:$N$184, 5, FALSE), "")</f>
        <v/>
      </c>
      <c r="E68" t="str">
        <f>IF(A68&lt;&gt;"", VLOOKUP($A68, 'ICS-217'!$D$13:$N$184, 6, FALSE), "")</f>
        <v/>
      </c>
      <c r="F68" t="str">
        <f>IF(A68&lt;&gt;"", VLOOKUP($A68, 'ICS-217'!$D$13:$N$184, 7, FALSE), "")</f>
        <v/>
      </c>
      <c r="G68" t="str">
        <f>IF(A68&lt;&gt;"", VLOOKUP($A68, 'ICS-217'!$D$13:$N$184, 7, FALSE), "")</f>
        <v/>
      </c>
      <c r="H68" t="str">
        <f>IF(A68&lt;&gt;"", VLOOKUP($A68, 'ICS-217'!$D$13:$N$184, 8, FALSE), "")</f>
        <v/>
      </c>
      <c r="I68" t="str">
        <f>IF(A68&lt;&gt;"", VLOOKUP($A68, 'ICS-217'!$D$13:$N$184, 9, FALSE), "")</f>
        <v/>
      </c>
      <c r="J68" t="str">
        <f>IF(A68&lt;&gt;"", VLOOKUP($A68, 'ICS-217'!$D$13:$N$184, 10, FALSE), "")</f>
        <v/>
      </c>
      <c r="K68" t="str">
        <f>IF($A68&lt;&gt;"", VLOOKUP($A68, 'ICS-217'!$C$13:$N$184, 13, FALSE), "")</f>
        <v/>
      </c>
    </row>
    <row r="69">
      <c r="A69" t="str">
        <f>IF('Event Specific ICS-205'!C69&lt;&gt;"", 'Event Specific ICS-205'!C69, "")</f>
        <v/>
      </c>
      <c r="B69" t="str">
        <f>IF(A69&lt;&gt;"", VLOOKUP($A69, 'ICS-217'!$D$13:$N$184, 3, FALSE), "")</f>
        <v/>
      </c>
      <c r="C69" s="75" t="str">
        <f>IF(A69&lt;&gt;"", VLOOKUP($A69, 'ICS-217'!$D$13:$N$184, 4, FALSE), "")</f>
        <v/>
      </c>
      <c r="D69" t="str">
        <f>IF(A69&lt;&gt;"", VLOOKUP($A69, 'ICS-217'!$D$13:$N$184, 5, FALSE), "")</f>
        <v/>
      </c>
      <c r="E69" t="str">
        <f>IF(A69&lt;&gt;"", VLOOKUP($A69, 'ICS-217'!$D$13:$N$184, 6, FALSE), "")</f>
        <v/>
      </c>
      <c r="F69" t="str">
        <f>IF(A69&lt;&gt;"", VLOOKUP($A69, 'ICS-217'!$D$13:$N$184, 7, FALSE), "")</f>
        <v/>
      </c>
      <c r="G69" t="str">
        <f>IF(A69&lt;&gt;"", VLOOKUP($A69, 'ICS-217'!$D$13:$N$184, 7, FALSE), "")</f>
        <v/>
      </c>
      <c r="H69" t="str">
        <f>IF(A69&lt;&gt;"", VLOOKUP($A69, 'ICS-217'!$D$13:$N$184, 8, FALSE), "")</f>
        <v/>
      </c>
      <c r="I69" t="str">
        <f>IF(A69&lt;&gt;"", VLOOKUP($A69, 'ICS-217'!$D$13:$N$184, 9, FALSE), "")</f>
        <v/>
      </c>
      <c r="J69" t="str">
        <f>IF(A69&lt;&gt;"", VLOOKUP($A69, 'ICS-217'!$D$13:$N$184, 10, FALSE), "")</f>
        <v/>
      </c>
      <c r="K69" t="str">
        <f>IF($A69&lt;&gt;"", VLOOKUP($A69, 'ICS-217'!$C$13:$N$184, 13, FALSE), "")</f>
        <v/>
      </c>
    </row>
    <row r="70">
      <c r="A70" t="str">
        <f>IF('Event Specific ICS-205'!C70&lt;&gt;"", 'Event Specific ICS-205'!C70, "")</f>
        <v/>
      </c>
      <c r="B70" t="str">
        <f>IF($A70&lt;&gt;"", VLOOKUP($A70, 'ICS-217'!$C$13:$N$184, 4, FALSE), "")</f>
        <v/>
      </c>
      <c r="C70" t="str">
        <f>IF($A70&lt;&gt;"", VLOOKUP($A70, 'ICS-217'!$C$13:$N$184, 5, FALSE), "")</f>
        <v/>
      </c>
      <c r="D70" t="str">
        <f>IF($A70&lt;&gt;"", VLOOKUP($A70, 'ICS-217'!$C$13:$N$184, 6, FALSE), "")</f>
        <v/>
      </c>
      <c r="E70" t="str">
        <f>IF($A70&lt;&gt;"", VLOOKUP($A70, 'ICS-217'!$C$13:$N$184, 7, FALSE), "")</f>
        <v/>
      </c>
      <c r="F70" t="str">
        <f>IF($A70&lt;&gt;"", VLOOKUP($A70, 'ICS-217'!$C$13:$N$184, 8, FALSE), "")</f>
        <v/>
      </c>
      <c r="G70" t="str">
        <f>IF($A70&lt;&gt;"", VLOOKUP($A70, 'ICS-217'!$C$13:$N$184, 9, FALSE), "")</f>
        <v/>
      </c>
      <c r="H70" t="str">
        <f>IF($A70&lt;&gt;"", VLOOKUP($A70, 'ICS-217'!$C$13:$N$184, 10, FALSE), "")</f>
        <v/>
      </c>
      <c r="I70" t="str">
        <f>IF($A70&lt;&gt;"", VLOOKUP($A70, 'ICS-217'!$C$13:$N$184, 11, FALSE), "")</f>
        <v/>
      </c>
      <c r="J70" t="str">
        <f>IF($A70&lt;&gt;"", VLOOKUP($A70, 'ICS-217'!$C$13:$N$184, 12, FALSE), "")</f>
        <v/>
      </c>
      <c r="K70" t="str">
        <f>IF($A70&lt;&gt;"", VLOOKUP($A70, 'ICS-217'!$C$13:$N$184, 13, FALSE), "")</f>
        <v/>
      </c>
    </row>
    <row r="71">
      <c r="A71" t="str">
        <f>IF('Event Specific ICS-205'!C71&lt;&gt;"", 'Event Specific ICS-205'!C71, "")</f>
        <v/>
      </c>
      <c r="B71" t="str">
        <f>IF($A71&lt;&gt;"", VLOOKUP($A71, 'ICS-217'!$C$13:$N$184, 4, FALSE), "")</f>
        <v/>
      </c>
      <c r="C71" t="str">
        <f>IF($A71&lt;&gt;"", VLOOKUP($A71, 'ICS-217'!$C$13:$N$184, 5, FALSE), "")</f>
        <v/>
      </c>
      <c r="D71" t="str">
        <f>IF($A71&lt;&gt;"", VLOOKUP($A71, 'ICS-217'!$C$13:$N$184, 6, FALSE), "")</f>
        <v/>
      </c>
      <c r="E71" t="str">
        <f>IF($A71&lt;&gt;"", VLOOKUP($A71, 'ICS-217'!$C$13:$N$184, 7, FALSE), "")</f>
        <v/>
      </c>
      <c r="F71" t="str">
        <f>IF($A71&lt;&gt;"", VLOOKUP($A71, 'ICS-217'!$C$13:$N$184, 8, FALSE), "")</f>
        <v/>
      </c>
      <c r="G71" t="str">
        <f>IF($A71&lt;&gt;"", VLOOKUP($A71, 'ICS-217'!$C$13:$N$184, 9, FALSE), "")</f>
        <v/>
      </c>
      <c r="H71" t="str">
        <f>IF($A71&lt;&gt;"", VLOOKUP($A71, 'ICS-217'!$C$13:$N$184, 10, FALSE), "")</f>
        <v/>
      </c>
      <c r="I71" t="str">
        <f>IF($A71&lt;&gt;"", VLOOKUP($A71, 'ICS-217'!$C$13:$N$184, 11, FALSE), "")</f>
        <v/>
      </c>
      <c r="J71" t="str">
        <f>IF($A71&lt;&gt;"", VLOOKUP($A71, 'ICS-217'!$C$13:$N$184, 12, FALSE), "")</f>
        <v/>
      </c>
      <c r="K71" t="str">
        <f>IF($A71&lt;&gt;"", VLOOKUP($A71, 'ICS-217'!$C$13:$N$184, 13, FALSE), "")</f>
        <v/>
      </c>
    </row>
    <row r="72">
      <c r="A72" t="str">
        <f>IF('Event Specific ICS-205'!C72&lt;&gt;"", 'Event Specific ICS-205'!C72, "")</f>
        <v/>
      </c>
      <c r="B72" t="str">
        <f>IF($A72&lt;&gt;"", VLOOKUP($A72, 'ICS-217'!$C$13:$N$184, 4, FALSE), "")</f>
        <v/>
      </c>
      <c r="C72" t="str">
        <f>IF($A72&lt;&gt;"", VLOOKUP($A72, 'ICS-217'!$C$13:$N$184, 5, FALSE), "")</f>
        <v/>
      </c>
      <c r="D72" t="str">
        <f>IF($A72&lt;&gt;"", VLOOKUP($A72, 'ICS-217'!$C$13:$N$184, 6, FALSE), "")</f>
        <v/>
      </c>
      <c r="E72" t="str">
        <f>IF($A72&lt;&gt;"", VLOOKUP($A72, 'ICS-217'!$C$13:$N$184, 7, FALSE), "")</f>
        <v/>
      </c>
      <c r="F72" t="str">
        <f>IF($A72&lt;&gt;"", VLOOKUP($A72, 'ICS-217'!$C$13:$N$184, 8, FALSE), "")</f>
        <v/>
      </c>
      <c r="G72" t="str">
        <f>IF($A72&lt;&gt;"", VLOOKUP($A72, 'ICS-217'!$C$13:$N$184, 9, FALSE), "")</f>
        <v/>
      </c>
      <c r="H72" t="str">
        <f>IF($A72&lt;&gt;"", VLOOKUP($A72, 'ICS-217'!$C$13:$N$184, 10, FALSE), "")</f>
        <v/>
      </c>
      <c r="I72" t="str">
        <f>IF($A72&lt;&gt;"", VLOOKUP($A72, 'ICS-217'!$C$13:$N$184, 11, FALSE), "")</f>
        <v/>
      </c>
      <c r="J72" t="str">
        <f>IF($A72&lt;&gt;"", VLOOKUP($A72, 'ICS-217'!$C$13:$N$184, 12, FALSE), "")</f>
        <v/>
      </c>
      <c r="K72" t="str">
        <f>IF($A72&lt;&gt;"", VLOOKUP($A72, 'ICS-217'!$C$13:$N$184, 13, FALSE), "")</f>
        <v/>
      </c>
    </row>
    <row r="73">
      <c r="A73" t="str">
        <f>IF('Event Specific ICS-205'!C73&lt;&gt;"", 'Event Specific ICS-205'!C73, "")</f>
        <v/>
      </c>
      <c r="B73" t="str">
        <f>IF($A73&lt;&gt;"", VLOOKUP($A73, 'ICS-217'!$C$13:$N$184, 4, FALSE), "")</f>
        <v/>
      </c>
      <c r="C73" t="str">
        <f>IF($A73&lt;&gt;"", VLOOKUP($A73, 'ICS-217'!$C$13:$N$184, 5, FALSE), "")</f>
        <v/>
      </c>
      <c r="D73" t="str">
        <f>IF($A73&lt;&gt;"", VLOOKUP($A73, 'ICS-217'!$C$13:$N$184, 6, FALSE), "")</f>
        <v/>
      </c>
      <c r="E73" t="str">
        <f>IF($A73&lt;&gt;"", VLOOKUP($A73, 'ICS-217'!$C$13:$N$184, 7, FALSE), "")</f>
        <v/>
      </c>
      <c r="F73" t="str">
        <f>IF($A73&lt;&gt;"", VLOOKUP($A73, 'ICS-217'!$C$13:$N$184, 8, FALSE), "")</f>
        <v/>
      </c>
      <c r="G73" t="str">
        <f>IF($A73&lt;&gt;"", VLOOKUP($A73, 'ICS-217'!$C$13:$N$184, 9, FALSE), "")</f>
        <v/>
      </c>
      <c r="H73" t="str">
        <f>IF($A73&lt;&gt;"", VLOOKUP($A73, 'ICS-217'!$C$13:$N$184, 10, FALSE), "")</f>
        <v/>
      </c>
      <c r="I73" t="str">
        <f>IF($A73&lt;&gt;"", VLOOKUP($A73, 'ICS-217'!$C$13:$N$184, 11, FALSE), "")</f>
        <v/>
      </c>
      <c r="J73" t="str">
        <f>IF($A73&lt;&gt;"", VLOOKUP($A73, 'ICS-217'!$C$13:$N$184, 12, FALSE), "")</f>
        <v/>
      </c>
      <c r="K73" t="str">
        <f>IF($A73&lt;&gt;"", VLOOKUP($A73, 'ICS-217'!$C$13:$N$184, 13, FALSE), "")</f>
        <v/>
      </c>
    </row>
    <row r="74">
      <c r="A74" t="str">
        <f>IF('Event Specific ICS-205'!C74&lt;&gt;"", 'Event Specific ICS-205'!C74, "")</f>
        <v/>
      </c>
      <c r="B74" t="str">
        <f>IF($A74&lt;&gt;"", VLOOKUP($A74, 'ICS-217'!$C$13:$N$184, 4, FALSE), "")</f>
        <v/>
      </c>
      <c r="C74" t="str">
        <f>IF($A74&lt;&gt;"", VLOOKUP($A74, 'ICS-217'!$C$13:$N$184, 5, FALSE), "")</f>
        <v/>
      </c>
      <c r="D74" t="str">
        <f>IF($A74&lt;&gt;"", VLOOKUP($A74, 'ICS-217'!$C$13:$N$184, 6, FALSE), "")</f>
        <v/>
      </c>
      <c r="E74" t="str">
        <f>IF($A74&lt;&gt;"", VLOOKUP($A74, 'ICS-217'!$C$13:$N$184, 7, FALSE), "")</f>
        <v/>
      </c>
      <c r="F74" t="str">
        <f>IF($A74&lt;&gt;"", VLOOKUP($A74, 'ICS-217'!$C$13:$N$184, 8, FALSE), "")</f>
        <v/>
      </c>
      <c r="G74" t="str">
        <f>IF($A74&lt;&gt;"", VLOOKUP($A74, 'ICS-217'!$C$13:$N$184, 9, FALSE), "")</f>
        <v/>
      </c>
      <c r="H74" t="str">
        <f>IF($A74&lt;&gt;"", VLOOKUP($A74, 'ICS-217'!$C$13:$N$184, 10, FALSE), "")</f>
        <v/>
      </c>
      <c r="I74" t="str">
        <f>IF($A74&lt;&gt;"", VLOOKUP($A74, 'ICS-217'!$C$13:$N$184, 11, FALSE), "")</f>
        <v/>
      </c>
      <c r="J74" t="str">
        <f>IF($A74&lt;&gt;"", VLOOKUP($A74, 'ICS-217'!$C$13:$N$184, 12, FALSE), "")</f>
        <v/>
      </c>
      <c r="K74" t="str">
        <f>IF($A74&lt;&gt;"", VLOOKUP($A74, 'ICS-217'!$C$13:$N$184, 13, FALSE), "")</f>
        <v/>
      </c>
    </row>
    <row r="75">
      <c r="A75" t="str">
        <f>IF('Event Specific ICS-205'!C75&lt;&gt;"", 'Event Specific ICS-205'!C75, "")</f>
        <v/>
      </c>
      <c r="B75" t="str">
        <f>IF($A75&lt;&gt;"", VLOOKUP($A75, 'ICS-217'!$C$13:$N$184, 4, FALSE), "")</f>
        <v/>
      </c>
      <c r="C75" t="str">
        <f>IF($A75&lt;&gt;"", VLOOKUP($A75, 'ICS-217'!$C$13:$N$184, 5, FALSE), "")</f>
        <v/>
      </c>
      <c r="D75" t="str">
        <f>IF($A75&lt;&gt;"", VLOOKUP($A75, 'ICS-217'!$C$13:$N$184, 6, FALSE), "")</f>
        <v/>
      </c>
      <c r="E75" t="str">
        <f>IF($A75&lt;&gt;"", VLOOKUP($A75, 'ICS-217'!$C$13:$N$184, 7, FALSE), "")</f>
        <v/>
      </c>
      <c r="F75" t="str">
        <f>IF($A75&lt;&gt;"", VLOOKUP($A75, 'ICS-217'!$C$13:$N$184, 8, FALSE), "")</f>
        <v/>
      </c>
      <c r="G75" t="str">
        <f>IF($A75&lt;&gt;"", VLOOKUP($A75, 'ICS-217'!$C$13:$N$184, 9, FALSE), "")</f>
        <v/>
      </c>
      <c r="H75" t="str">
        <f>IF($A75&lt;&gt;"", VLOOKUP($A75, 'ICS-217'!$C$13:$N$184, 10, FALSE), "")</f>
        <v/>
      </c>
      <c r="I75" t="str">
        <f>IF($A75&lt;&gt;"", VLOOKUP($A75, 'ICS-217'!$C$13:$N$184, 11, FALSE), "")</f>
        <v/>
      </c>
      <c r="J75" t="str">
        <f>IF($A75&lt;&gt;"", VLOOKUP($A75, 'ICS-217'!$C$13:$N$184, 12, FALSE), "")</f>
        <v/>
      </c>
      <c r="K75" t="str">
        <f>IF($A75&lt;&gt;"", VLOOKUP($A75, 'ICS-217'!$C$13:$N$184, 13, FALSE), "")</f>
        <v/>
      </c>
    </row>
    <row r="76">
      <c r="A76" t="str">
        <f>IF('Event Specific ICS-205'!C76&lt;&gt;"", 'Event Specific ICS-205'!C76, "")</f>
        <v/>
      </c>
      <c r="B76" t="str">
        <f>IF($A76&lt;&gt;"", VLOOKUP($A76, 'ICS-217'!$C$13:$N$184, 4, FALSE), "")</f>
        <v/>
      </c>
      <c r="C76" t="str">
        <f>IF($A76&lt;&gt;"", VLOOKUP($A76, 'ICS-217'!$C$13:$N$184, 5, FALSE), "")</f>
        <v/>
      </c>
      <c r="D76" t="str">
        <f>IF($A76&lt;&gt;"", VLOOKUP($A76, 'ICS-217'!$C$13:$N$184, 6, FALSE), "")</f>
        <v/>
      </c>
      <c r="E76" t="str">
        <f>IF($A76&lt;&gt;"", VLOOKUP($A76, 'ICS-217'!$C$13:$N$184, 7, FALSE), "")</f>
        <v/>
      </c>
      <c r="F76" t="str">
        <f>IF($A76&lt;&gt;"", VLOOKUP($A76, 'ICS-217'!$C$13:$N$184, 8, FALSE), "")</f>
        <v/>
      </c>
      <c r="G76" t="str">
        <f>IF($A76&lt;&gt;"", VLOOKUP($A76, 'ICS-217'!$C$13:$N$184, 9, FALSE), "")</f>
        <v/>
      </c>
      <c r="H76" t="str">
        <f>IF($A76&lt;&gt;"", VLOOKUP($A76, 'ICS-217'!$C$13:$N$184, 10, FALSE), "")</f>
        <v/>
      </c>
      <c r="I76" t="str">
        <f>IF($A76&lt;&gt;"", VLOOKUP($A76, 'ICS-217'!$C$13:$N$184, 11, FALSE), "")</f>
        <v/>
      </c>
      <c r="J76" t="str">
        <f>IF($A76&lt;&gt;"", VLOOKUP($A76, 'ICS-217'!$C$13:$N$184, 12, FALSE), "")</f>
        <v/>
      </c>
      <c r="K76" t="str">
        <f>IF($A76&lt;&gt;"", VLOOKUP($A76, 'ICS-217'!$C$13:$N$184, 13, FALSE), "")</f>
        <v/>
      </c>
    </row>
    <row r="77">
      <c r="A77" t="str">
        <f>IF('Event Specific ICS-205'!C77&lt;&gt;"", 'Event Specific ICS-205'!C77, "")</f>
        <v/>
      </c>
      <c r="B77" t="str">
        <f>IF($A77&lt;&gt;"", VLOOKUP($A77, 'ICS-217'!$C$13:$N$184, 4, FALSE), "")</f>
        <v/>
      </c>
      <c r="C77" t="str">
        <f>IF($A77&lt;&gt;"", VLOOKUP($A77, 'ICS-217'!$C$13:$N$184, 5, FALSE), "")</f>
        <v/>
      </c>
      <c r="D77" t="str">
        <f>IF($A77&lt;&gt;"", VLOOKUP($A77, 'ICS-217'!$C$13:$N$184, 6, FALSE), "")</f>
        <v/>
      </c>
      <c r="E77" t="str">
        <f>IF($A77&lt;&gt;"", VLOOKUP($A77, 'ICS-217'!$C$13:$N$184, 7, FALSE), "")</f>
        <v/>
      </c>
      <c r="F77" t="str">
        <f>IF($A77&lt;&gt;"", VLOOKUP($A77, 'ICS-217'!$C$13:$N$184, 8, FALSE), "")</f>
        <v/>
      </c>
      <c r="G77" t="str">
        <f>IF($A77&lt;&gt;"", VLOOKUP($A77, 'ICS-217'!$C$13:$N$184, 9, FALSE), "")</f>
        <v/>
      </c>
      <c r="H77" t="str">
        <f>IF($A77&lt;&gt;"", VLOOKUP($A77, 'ICS-217'!$C$13:$N$184, 10, FALSE), "")</f>
        <v/>
      </c>
      <c r="I77" t="str">
        <f>IF($A77&lt;&gt;"", VLOOKUP($A77, 'ICS-217'!$C$13:$N$184, 11, FALSE), "")</f>
        <v/>
      </c>
      <c r="J77" t="str">
        <f>IF($A77&lt;&gt;"", VLOOKUP($A77, 'ICS-217'!$C$13:$N$184, 12, FALSE), "")</f>
        <v/>
      </c>
      <c r="K77" t="str">
        <f>IF($A77&lt;&gt;"", VLOOKUP($A77, 'ICS-217'!$C$13:$N$184, 13, FALSE), "")</f>
        <v/>
      </c>
    </row>
    <row r="78">
      <c r="A78" t="str">
        <f>IF('Event Specific ICS-205'!C78&lt;&gt;"", 'Event Specific ICS-205'!C78, "")</f>
        <v/>
      </c>
      <c r="B78" t="str">
        <f>IF($A78&lt;&gt;"", VLOOKUP($A78, 'ICS-217'!$C$13:$N$184, 4, FALSE), "")</f>
        <v/>
      </c>
      <c r="C78" t="str">
        <f>IF($A78&lt;&gt;"", VLOOKUP($A78, 'ICS-217'!$C$13:$N$184, 5, FALSE), "")</f>
        <v/>
      </c>
      <c r="D78" t="str">
        <f>IF($A78&lt;&gt;"", VLOOKUP($A78, 'ICS-217'!$C$13:$N$184, 6, FALSE), "")</f>
        <v/>
      </c>
      <c r="E78" t="str">
        <f>IF($A78&lt;&gt;"", VLOOKUP($A78, 'ICS-217'!$C$13:$N$184, 7, FALSE), "")</f>
        <v/>
      </c>
      <c r="F78" t="str">
        <f>IF($A78&lt;&gt;"", VLOOKUP($A78, 'ICS-217'!$C$13:$N$184, 8, FALSE), "")</f>
        <v/>
      </c>
      <c r="G78" t="str">
        <f>IF($A78&lt;&gt;"", VLOOKUP($A78, 'ICS-217'!$C$13:$N$184, 9, FALSE), "")</f>
        <v/>
      </c>
      <c r="H78" t="str">
        <f>IF($A78&lt;&gt;"", VLOOKUP($A78, 'ICS-217'!$C$13:$N$184, 10, FALSE), "")</f>
        <v/>
      </c>
      <c r="I78" t="str">
        <f>IF($A78&lt;&gt;"", VLOOKUP($A78, 'ICS-217'!$C$13:$N$184, 11, FALSE), "")</f>
        <v/>
      </c>
      <c r="J78" t="str">
        <f>IF($A78&lt;&gt;"", VLOOKUP($A78, 'ICS-217'!$C$13:$N$184, 12, FALSE), "")</f>
        <v/>
      </c>
      <c r="K78" t="str">
        <f>IF($A78&lt;&gt;"", VLOOKUP($A78, 'ICS-217'!$C$13:$N$184, 13, FALSE), "")</f>
        <v/>
      </c>
    </row>
    <row r="79">
      <c r="A79" t="str">
        <f>IF('Event Specific ICS-205'!C79&lt;&gt;"", 'Event Specific ICS-205'!C79, "")</f>
        <v/>
      </c>
      <c r="B79" t="str">
        <f>IF($A79&lt;&gt;"", VLOOKUP($A79, 'ICS-217'!$C$13:$N$184, 4, FALSE), "")</f>
        <v/>
      </c>
      <c r="C79" t="str">
        <f>IF($A79&lt;&gt;"", VLOOKUP($A79, 'ICS-217'!$C$13:$N$184, 5, FALSE), "")</f>
        <v/>
      </c>
      <c r="D79" t="str">
        <f>IF($A79&lt;&gt;"", VLOOKUP($A79, 'ICS-217'!$C$13:$N$184, 6, FALSE), "")</f>
        <v/>
      </c>
      <c r="E79" t="str">
        <f>IF($A79&lt;&gt;"", VLOOKUP($A79, 'ICS-217'!$C$13:$N$184, 7, FALSE), "")</f>
        <v/>
      </c>
      <c r="F79" t="str">
        <f>IF($A79&lt;&gt;"", VLOOKUP($A79, 'ICS-217'!$C$13:$N$184, 8, FALSE), "")</f>
        <v/>
      </c>
      <c r="G79" t="str">
        <f>IF($A79&lt;&gt;"", VLOOKUP($A79, 'ICS-217'!$C$13:$N$184, 9, FALSE), "")</f>
        <v/>
      </c>
      <c r="H79" t="str">
        <f>IF($A79&lt;&gt;"", VLOOKUP($A79, 'ICS-217'!$C$13:$N$184, 10, FALSE), "")</f>
        <v/>
      </c>
      <c r="I79" t="str">
        <f>IF($A79&lt;&gt;"", VLOOKUP($A79, 'ICS-217'!$C$13:$N$184, 11, FALSE), "")</f>
        <v/>
      </c>
      <c r="J79" t="str">
        <f>IF($A79&lt;&gt;"", VLOOKUP($A79, 'ICS-217'!$C$13:$N$184, 12, FALSE), "")</f>
        <v/>
      </c>
      <c r="K79" t="str">
        <f>IF($A79&lt;&gt;"", VLOOKUP($A79, 'ICS-217'!$C$13:$N$184, 13, FALSE), "")</f>
        <v/>
      </c>
    </row>
    <row r="80">
      <c r="A80" t="str">
        <f>IF('Event Specific ICS-205'!C80&lt;&gt;"", 'Event Specific ICS-205'!C80, "")</f>
        <v/>
      </c>
      <c r="B80" t="str">
        <f>IF($A80&lt;&gt;"", VLOOKUP($A80, 'ICS-217'!$C$13:$N$184, 4, FALSE), "")</f>
        <v/>
      </c>
      <c r="C80" t="str">
        <f>IF($A80&lt;&gt;"", VLOOKUP($A80, 'ICS-217'!$C$13:$N$184, 5, FALSE), "")</f>
        <v/>
      </c>
      <c r="D80" t="str">
        <f>IF($A80&lt;&gt;"", VLOOKUP($A80, 'ICS-217'!$C$13:$N$184, 6, FALSE), "")</f>
        <v/>
      </c>
      <c r="E80" t="str">
        <f>IF($A80&lt;&gt;"", VLOOKUP($A80, 'ICS-217'!$C$13:$N$184, 7, FALSE), "")</f>
        <v/>
      </c>
      <c r="F80" t="str">
        <f>IF($A80&lt;&gt;"", VLOOKUP($A80, 'ICS-217'!$C$13:$N$184, 8, FALSE), "")</f>
        <v/>
      </c>
      <c r="G80" t="str">
        <f>IF($A80&lt;&gt;"", VLOOKUP($A80, 'ICS-217'!$C$13:$N$184, 9, FALSE), "")</f>
        <v/>
      </c>
      <c r="H80" t="str">
        <f>IF($A80&lt;&gt;"", VLOOKUP($A80, 'ICS-217'!$C$13:$N$184, 10, FALSE), "")</f>
        <v/>
      </c>
      <c r="I80" t="str">
        <f>IF($A80&lt;&gt;"", VLOOKUP($A80, 'ICS-217'!$C$13:$N$184, 11, FALSE), "")</f>
        <v/>
      </c>
      <c r="J80" t="str">
        <f>IF($A80&lt;&gt;"", VLOOKUP($A80, 'ICS-217'!$C$13:$N$184, 12, FALSE), "")</f>
        <v/>
      </c>
      <c r="K80" t="str">
        <f>IF($A80&lt;&gt;"", VLOOKUP($A80, 'ICS-217'!$C$13:$N$184, 13, FALSE), "")</f>
        <v/>
      </c>
    </row>
    <row r="81">
      <c r="A81" t="str">
        <f>IF('Event Specific ICS-205'!C81&lt;&gt;"", 'Event Specific ICS-205'!C81, "")</f>
        <v/>
      </c>
      <c r="B81" t="str">
        <f>IF($A81&lt;&gt;"", VLOOKUP($A81, 'ICS-217'!$C$13:$N$184, 4, FALSE), "")</f>
        <v/>
      </c>
      <c r="C81" t="str">
        <f>IF($A81&lt;&gt;"", VLOOKUP($A81, 'ICS-217'!$C$13:$N$184, 5, FALSE), "")</f>
        <v/>
      </c>
      <c r="D81" t="str">
        <f>IF($A81&lt;&gt;"", VLOOKUP($A81, 'ICS-217'!$C$13:$N$184, 6, FALSE), "")</f>
        <v/>
      </c>
      <c r="E81" t="str">
        <f>IF($A81&lt;&gt;"", VLOOKUP($A81, 'ICS-217'!$C$13:$N$184, 7, FALSE), "")</f>
        <v/>
      </c>
      <c r="F81" t="str">
        <f>IF($A81&lt;&gt;"", VLOOKUP($A81, 'ICS-217'!$C$13:$N$184, 8, FALSE), "")</f>
        <v/>
      </c>
      <c r="G81" t="str">
        <f>IF($A81&lt;&gt;"", VLOOKUP($A81, 'ICS-217'!$C$13:$N$184, 9, FALSE), "")</f>
        <v/>
      </c>
      <c r="H81" t="str">
        <f>IF($A81&lt;&gt;"", VLOOKUP($A81, 'ICS-217'!$C$13:$N$184, 10, FALSE), "")</f>
        <v/>
      </c>
      <c r="I81" t="str">
        <f>IF($A81&lt;&gt;"", VLOOKUP($A81, 'ICS-217'!$C$13:$N$184, 11, FALSE), "")</f>
        <v/>
      </c>
      <c r="J81" t="str">
        <f>IF($A81&lt;&gt;"", VLOOKUP($A81, 'ICS-217'!$C$13:$N$184, 12, FALSE), "")</f>
        <v/>
      </c>
      <c r="K81" t="str">
        <f>IF($A81&lt;&gt;"", VLOOKUP($A81, 'ICS-217'!$C$13:$N$184, 13, FALSE), "")</f>
        <v/>
      </c>
    </row>
    <row r="82">
      <c r="A82" t="str">
        <f>IF('Event Specific ICS-205'!C82&lt;&gt;"", 'Event Specific ICS-205'!C82, "")</f>
        <v/>
      </c>
      <c r="B82" t="str">
        <f>IF($A82&lt;&gt;"", VLOOKUP($A82, 'ICS-217'!$C$13:$N$184, 4, FALSE), "")</f>
        <v/>
      </c>
      <c r="C82" t="str">
        <f>IF($A82&lt;&gt;"", VLOOKUP($A82, 'ICS-217'!$C$13:$N$184, 5, FALSE), "")</f>
        <v/>
      </c>
      <c r="D82" t="str">
        <f>IF($A82&lt;&gt;"", VLOOKUP($A82, 'ICS-217'!$C$13:$N$184, 6, FALSE), "")</f>
        <v/>
      </c>
      <c r="E82" t="str">
        <f>IF($A82&lt;&gt;"", VLOOKUP($A82, 'ICS-217'!$C$13:$N$184, 7, FALSE), "")</f>
        <v/>
      </c>
      <c r="F82" t="str">
        <f>IF($A82&lt;&gt;"", VLOOKUP($A82, 'ICS-217'!$C$13:$N$184, 8, FALSE), "")</f>
        <v/>
      </c>
      <c r="G82" t="str">
        <f>IF($A82&lt;&gt;"", VLOOKUP($A82, 'ICS-217'!$C$13:$N$184, 9, FALSE), "")</f>
        <v/>
      </c>
      <c r="H82" t="str">
        <f>IF($A82&lt;&gt;"", VLOOKUP($A82, 'ICS-217'!$C$13:$N$184, 10, FALSE), "")</f>
        <v/>
      </c>
      <c r="I82" t="str">
        <f>IF($A82&lt;&gt;"", VLOOKUP($A82, 'ICS-217'!$C$13:$N$184, 11, FALSE), "")</f>
        <v/>
      </c>
      <c r="J82" t="str">
        <f>IF($A82&lt;&gt;"", VLOOKUP($A82, 'ICS-217'!$C$13:$N$184, 12, FALSE), "")</f>
        <v/>
      </c>
      <c r="K82" t="str">
        <f>IF($A82&lt;&gt;"", VLOOKUP($A82, 'ICS-217'!$C$13:$N$184, 13, FALSE), "")</f>
        <v/>
      </c>
    </row>
    <row r="83">
      <c r="A83" t="str">
        <f>IF('Event Specific ICS-205'!C83&lt;&gt;"", 'Event Specific ICS-205'!C83, "")</f>
        <v/>
      </c>
      <c r="B83" t="str">
        <f>IF($A83&lt;&gt;"", VLOOKUP($A83, 'ICS-217'!$C$13:$N$184, 4, FALSE), "")</f>
        <v/>
      </c>
      <c r="C83" t="str">
        <f>IF($A83&lt;&gt;"", VLOOKUP($A83, 'ICS-217'!$C$13:$N$184, 5, FALSE), "")</f>
        <v/>
      </c>
      <c r="D83" t="str">
        <f>IF($A83&lt;&gt;"", VLOOKUP($A83, 'ICS-217'!$C$13:$N$184, 6, FALSE), "")</f>
        <v/>
      </c>
      <c r="E83" t="str">
        <f>IF($A83&lt;&gt;"", VLOOKUP($A83, 'ICS-217'!$C$13:$N$184, 7, FALSE), "")</f>
        <v/>
      </c>
      <c r="F83" t="str">
        <f>IF($A83&lt;&gt;"", VLOOKUP($A83, 'ICS-217'!$C$13:$N$184, 8, FALSE), "")</f>
        <v/>
      </c>
      <c r="G83" t="str">
        <f>IF($A83&lt;&gt;"", VLOOKUP($A83, 'ICS-217'!$C$13:$N$184, 9, FALSE), "")</f>
        <v/>
      </c>
      <c r="H83" t="str">
        <f>IF($A83&lt;&gt;"", VLOOKUP($A83, 'ICS-217'!$C$13:$N$184, 10, FALSE), "")</f>
        <v/>
      </c>
      <c r="I83" t="str">
        <f>IF($A83&lt;&gt;"", VLOOKUP($A83, 'ICS-217'!$C$13:$N$184, 11, FALSE), "")</f>
        <v/>
      </c>
      <c r="J83" t="str">
        <f>IF($A83&lt;&gt;"", VLOOKUP($A83, 'ICS-217'!$C$13:$N$184, 12, FALSE), "")</f>
        <v/>
      </c>
      <c r="K83" t="str">
        <f>IF($A83&lt;&gt;"", VLOOKUP($A83, 'ICS-217'!$C$13:$N$184, 13, FALSE), "")</f>
        <v/>
      </c>
    </row>
    <row r="84">
      <c r="A84" t="str">
        <f>IF('Event Specific ICS-205'!C84&lt;&gt;"", 'Event Specific ICS-205'!C84, "")</f>
        <v/>
      </c>
      <c r="B84" t="str">
        <f>IF($A84&lt;&gt;"", VLOOKUP($A84, 'ICS-217'!$C$13:$N$184, 4, FALSE), "")</f>
        <v/>
      </c>
      <c r="C84" t="str">
        <f>IF($A84&lt;&gt;"", VLOOKUP($A84, 'ICS-217'!$C$13:$N$184, 5, FALSE), "")</f>
        <v/>
      </c>
      <c r="D84" t="str">
        <f>IF($A84&lt;&gt;"", VLOOKUP($A84, 'ICS-217'!$C$13:$N$184, 6, FALSE), "")</f>
        <v/>
      </c>
      <c r="E84" t="str">
        <f>IF($A84&lt;&gt;"", VLOOKUP($A84, 'ICS-217'!$C$13:$N$184, 7, FALSE), "")</f>
        <v/>
      </c>
      <c r="F84" t="str">
        <f>IF($A84&lt;&gt;"", VLOOKUP($A84, 'ICS-217'!$C$13:$N$184, 8, FALSE), "")</f>
        <v/>
      </c>
      <c r="G84" t="str">
        <f>IF($A84&lt;&gt;"", VLOOKUP($A84, 'ICS-217'!$C$13:$N$184, 9, FALSE), "")</f>
        <v/>
      </c>
      <c r="H84" t="str">
        <f>IF($A84&lt;&gt;"", VLOOKUP($A84, 'ICS-217'!$C$13:$N$184, 10, FALSE), "")</f>
        <v/>
      </c>
      <c r="I84" t="str">
        <f>IF($A84&lt;&gt;"", VLOOKUP($A84, 'ICS-217'!$C$13:$N$184, 11, FALSE), "")</f>
        <v/>
      </c>
      <c r="J84" t="str">
        <f>IF($A84&lt;&gt;"", VLOOKUP($A84, 'ICS-217'!$C$13:$N$184, 12, FALSE), "")</f>
        <v/>
      </c>
      <c r="K84" t="str">
        <f>IF($A84&lt;&gt;"", VLOOKUP($A84, 'ICS-217'!$C$13:$N$184, 13, FALSE), "")</f>
        <v/>
      </c>
    </row>
    <row r="85">
      <c r="A85" t="str">
        <f>IF('Event Specific ICS-205'!C85&lt;&gt;"", 'Event Specific ICS-205'!C85, "")</f>
        <v/>
      </c>
      <c r="B85" t="str">
        <f>IF($A85&lt;&gt;"", VLOOKUP($A85, 'ICS-217'!$C$13:$N$184, 4, FALSE), "")</f>
        <v/>
      </c>
      <c r="C85" t="str">
        <f>IF($A85&lt;&gt;"", VLOOKUP($A85, 'ICS-217'!$C$13:$N$184, 5, FALSE), "")</f>
        <v/>
      </c>
      <c r="D85" t="str">
        <f>IF($A85&lt;&gt;"", VLOOKUP($A85, 'ICS-217'!$C$13:$N$184, 6, FALSE), "")</f>
        <v/>
      </c>
      <c r="E85" t="str">
        <f>IF($A85&lt;&gt;"", VLOOKUP($A85, 'ICS-217'!$C$13:$N$184, 7, FALSE), "")</f>
        <v/>
      </c>
      <c r="F85" t="str">
        <f>IF($A85&lt;&gt;"", VLOOKUP($A85, 'ICS-217'!$C$13:$N$184, 8, FALSE), "")</f>
        <v/>
      </c>
      <c r="G85" t="str">
        <f>IF($A85&lt;&gt;"", VLOOKUP($A85, 'ICS-217'!$C$13:$N$184, 9, FALSE), "")</f>
        <v/>
      </c>
      <c r="H85" t="str">
        <f>IF($A85&lt;&gt;"", VLOOKUP($A85, 'ICS-217'!$C$13:$N$184, 10, FALSE), "")</f>
        <v/>
      </c>
      <c r="I85" t="str">
        <f>IF($A85&lt;&gt;"", VLOOKUP($A85, 'ICS-217'!$C$13:$N$184, 11, FALSE), "")</f>
        <v/>
      </c>
      <c r="J85" t="str">
        <f>IF($A85&lt;&gt;"", VLOOKUP($A85, 'ICS-217'!$C$13:$N$184, 12, FALSE), "")</f>
        <v/>
      </c>
      <c r="K85" t="str">
        <f>IF($A85&lt;&gt;"", VLOOKUP($A85, 'ICS-217'!$C$13:$N$184, 13, FALSE), "")</f>
        <v/>
      </c>
    </row>
    <row r="86">
      <c r="A86" t="str">
        <f>IF('Event Specific ICS-205'!C86&lt;&gt;"", 'Event Specific ICS-205'!C86, "")</f>
        <v/>
      </c>
      <c r="B86" t="str">
        <f>IF($A86&lt;&gt;"", VLOOKUP($A86, 'ICS-217'!$C$13:$N$184, 4, FALSE), "")</f>
        <v/>
      </c>
      <c r="C86" t="str">
        <f>IF($A86&lt;&gt;"", VLOOKUP($A86, 'ICS-217'!$C$13:$N$184, 5, FALSE), "")</f>
        <v/>
      </c>
      <c r="D86" t="str">
        <f>IF($A86&lt;&gt;"", VLOOKUP($A86, 'ICS-217'!$C$13:$N$184, 6, FALSE), "")</f>
        <v/>
      </c>
      <c r="E86" t="str">
        <f>IF($A86&lt;&gt;"", VLOOKUP($A86, 'ICS-217'!$C$13:$N$184, 7, FALSE), "")</f>
        <v/>
      </c>
      <c r="F86" t="str">
        <f>IF($A86&lt;&gt;"", VLOOKUP($A86, 'ICS-217'!$C$13:$N$184, 8, FALSE), "")</f>
        <v/>
      </c>
      <c r="G86" t="str">
        <f>IF($A86&lt;&gt;"", VLOOKUP($A86, 'ICS-217'!$C$13:$N$184, 9, FALSE), "")</f>
        <v/>
      </c>
      <c r="H86" t="str">
        <f>IF($A86&lt;&gt;"", VLOOKUP($A86, 'ICS-217'!$C$13:$N$184, 10, FALSE), "")</f>
        <v/>
      </c>
      <c r="I86" t="str">
        <f>IF($A86&lt;&gt;"", VLOOKUP($A86, 'ICS-217'!$C$13:$N$184, 11, FALSE), "")</f>
        <v/>
      </c>
      <c r="J86" t="str">
        <f>IF($A86&lt;&gt;"", VLOOKUP($A86, 'ICS-217'!$C$13:$N$184, 12, FALSE), "")</f>
        <v/>
      </c>
      <c r="K86" t="str">
        <f>IF($A86&lt;&gt;"", VLOOKUP($A86, 'ICS-217'!$C$13:$N$184, 13, FALSE), "")</f>
        <v/>
      </c>
    </row>
    <row r="87">
      <c r="A87" t="str">
        <f>IF('Event Specific ICS-205'!C87&lt;&gt;"", 'Event Specific ICS-205'!C87, "")</f>
        <v/>
      </c>
      <c r="B87" t="str">
        <f>IF($A87&lt;&gt;"", VLOOKUP($A87, 'ICS-217'!$C$13:$N$184, 4, FALSE), "")</f>
        <v/>
      </c>
      <c r="C87" t="str">
        <f>IF($A87&lt;&gt;"", VLOOKUP($A87, 'ICS-217'!$C$13:$N$184, 5, FALSE), "")</f>
        <v/>
      </c>
      <c r="D87" t="str">
        <f>IF($A87&lt;&gt;"", VLOOKUP($A87, 'ICS-217'!$C$13:$N$184, 6, FALSE), "")</f>
        <v/>
      </c>
      <c r="E87" t="str">
        <f>IF($A87&lt;&gt;"", VLOOKUP($A87, 'ICS-217'!$C$13:$N$184, 7, FALSE), "")</f>
        <v/>
      </c>
      <c r="F87" t="str">
        <f>IF($A87&lt;&gt;"", VLOOKUP($A87, 'ICS-217'!$C$13:$N$184, 8, FALSE), "")</f>
        <v/>
      </c>
      <c r="G87" t="str">
        <f>IF($A87&lt;&gt;"", VLOOKUP($A87, 'ICS-217'!$C$13:$N$184, 9, FALSE), "")</f>
        <v/>
      </c>
      <c r="H87" t="str">
        <f>IF($A87&lt;&gt;"", VLOOKUP($A87, 'ICS-217'!$C$13:$N$184, 10, FALSE), "")</f>
        <v/>
      </c>
      <c r="I87" t="str">
        <f>IF($A87&lt;&gt;"", VLOOKUP($A87, 'ICS-217'!$C$13:$N$184, 11, FALSE), "")</f>
        <v/>
      </c>
      <c r="J87" t="str">
        <f>IF($A87&lt;&gt;"", VLOOKUP($A87, 'ICS-217'!$C$13:$N$184, 12, FALSE), "")</f>
        <v/>
      </c>
      <c r="K87" t="str">
        <f>IF($A87&lt;&gt;"", VLOOKUP($A87, 'ICS-217'!$C$13:$N$184, 13, FALSE), "")</f>
        <v/>
      </c>
    </row>
    <row r="88">
      <c r="A88" t="str">
        <f>IF('Event Specific ICS-205'!C88&lt;&gt;"", 'Event Specific ICS-205'!C88, "")</f>
        <v/>
      </c>
      <c r="B88" t="str">
        <f>IF($A88&lt;&gt;"", VLOOKUP($A88, 'ICS-217'!$C$13:$N$184, 4, FALSE), "")</f>
        <v/>
      </c>
      <c r="C88" t="str">
        <f>IF($A88&lt;&gt;"", VLOOKUP($A88, 'ICS-217'!$C$13:$N$184, 5, FALSE), "")</f>
        <v/>
      </c>
      <c r="D88" t="str">
        <f>IF($A88&lt;&gt;"", VLOOKUP($A88, 'ICS-217'!$C$13:$N$184, 6, FALSE), "")</f>
        <v/>
      </c>
      <c r="E88" t="str">
        <f>IF($A88&lt;&gt;"", VLOOKUP($A88, 'ICS-217'!$C$13:$N$184, 7, FALSE), "")</f>
        <v/>
      </c>
      <c r="F88" t="str">
        <f>IF($A88&lt;&gt;"", VLOOKUP($A88, 'ICS-217'!$C$13:$N$184, 8, FALSE), "")</f>
        <v/>
      </c>
      <c r="G88" t="str">
        <f>IF($A88&lt;&gt;"", VLOOKUP($A88, 'ICS-217'!$C$13:$N$184, 9, FALSE), "")</f>
        <v/>
      </c>
      <c r="H88" t="str">
        <f>IF($A88&lt;&gt;"", VLOOKUP($A88, 'ICS-217'!$C$13:$N$184, 10, FALSE), "")</f>
        <v/>
      </c>
      <c r="I88" t="str">
        <f>IF($A88&lt;&gt;"", VLOOKUP($A88, 'ICS-217'!$C$13:$N$184, 11, FALSE), "")</f>
        <v/>
      </c>
      <c r="J88" t="str">
        <f>IF($A88&lt;&gt;"", VLOOKUP($A88, 'ICS-217'!$C$13:$N$184, 12, FALSE), "")</f>
        <v/>
      </c>
      <c r="K88" t="str">
        <f>IF($A88&lt;&gt;"", VLOOKUP($A88, 'ICS-217'!$C$13:$N$184, 13, FALSE), "")</f>
        <v/>
      </c>
    </row>
    <row r="89">
      <c r="A89" t="str">
        <f>IF('Event Specific ICS-205'!C89&lt;&gt;"", 'Event Specific ICS-205'!C89, "")</f>
        <v/>
      </c>
      <c r="B89" t="str">
        <f>IF($A89&lt;&gt;"", VLOOKUP($A89, 'ICS-217'!$C$13:$N$184, 4, FALSE), "")</f>
        <v/>
      </c>
      <c r="C89" t="str">
        <f>IF($A89&lt;&gt;"", VLOOKUP($A89, 'ICS-217'!$C$13:$N$184, 5, FALSE), "")</f>
        <v/>
      </c>
      <c r="D89" t="str">
        <f>IF($A89&lt;&gt;"", VLOOKUP($A89, 'ICS-217'!$C$13:$N$184, 6, FALSE), "")</f>
        <v/>
      </c>
      <c r="E89" t="str">
        <f>IF($A89&lt;&gt;"", VLOOKUP($A89, 'ICS-217'!$C$13:$N$184, 7, FALSE), "")</f>
        <v/>
      </c>
      <c r="F89" t="str">
        <f>IF($A89&lt;&gt;"", VLOOKUP($A89, 'ICS-217'!$C$13:$N$184, 8, FALSE), "")</f>
        <v/>
      </c>
      <c r="G89" t="str">
        <f>IF($A89&lt;&gt;"", VLOOKUP($A89, 'ICS-217'!$C$13:$N$184, 9, FALSE), "")</f>
        <v/>
      </c>
      <c r="H89" t="str">
        <f>IF($A89&lt;&gt;"", VLOOKUP($A89, 'ICS-217'!$C$13:$N$184, 10, FALSE), "")</f>
        <v/>
      </c>
      <c r="I89" t="str">
        <f>IF($A89&lt;&gt;"", VLOOKUP($A89, 'ICS-217'!$C$13:$N$184, 11, FALSE), "")</f>
        <v/>
      </c>
      <c r="J89" t="str">
        <f>IF($A89&lt;&gt;"", VLOOKUP($A89, 'ICS-217'!$C$13:$N$184, 12, FALSE), "")</f>
        <v/>
      </c>
      <c r="K89" t="str">
        <f>IF($A89&lt;&gt;"", VLOOKUP($A89, 'ICS-217'!$C$13:$N$184, 13, FALSE), "")</f>
        <v/>
      </c>
    </row>
    <row r="90">
      <c r="A90" t="str">
        <f>IF('Event Specific ICS-205'!C90&lt;&gt;"", 'Event Specific ICS-205'!C90, "")</f>
        <v/>
      </c>
      <c r="B90" t="str">
        <f>IF($A90&lt;&gt;"", VLOOKUP($A90, 'ICS-217'!$C$13:$N$184, 4, FALSE), "")</f>
        <v/>
      </c>
      <c r="C90" t="str">
        <f>IF($A90&lt;&gt;"", VLOOKUP($A90, 'ICS-217'!$C$13:$N$184, 5, FALSE), "")</f>
        <v/>
      </c>
      <c r="D90" t="str">
        <f>IF($A90&lt;&gt;"", VLOOKUP($A90, 'ICS-217'!$C$13:$N$184, 6, FALSE), "")</f>
        <v/>
      </c>
      <c r="E90" t="str">
        <f>IF($A90&lt;&gt;"", VLOOKUP($A90, 'ICS-217'!$C$13:$N$184, 7, FALSE), "")</f>
        <v/>
      </c>
      <c r="F90" t="str">
        <f>IF($A90&lt;&gt;"", VLOOKUP($A90, 'ICS-217'!$C$13:$N$184, 8, FALSE), "")</f>
        <v/>
      </c>
      <c r="G90" t="str">
        <f>IF($A90&lt;&gt;"", VLOOKUP($A90, 'ICS-217'!$C$13:$N$184, 9, FALSE), "")</f>
        <v/>
      </c>
      <c r="H90" t="str">
        <f>IF($A90&lt;&gt;"", VLOOKUP($A90, 'ICS-217'!$C$13:$N$184, 10, FALSE), "")</f>
        <v/>
      </c>
      <c r="I90" t="str">
        <f>IF($A90&lt;&gt;"", VLOOKUP($A90, 'ICS-217'!$C$13:$N$184, 11, FALSE), "")</f>
        <v/>
      </c>
      <c r="J90" t="str">
        <f>IF($A90&lt;&gt;"", VLOOKUP($A90, 'ICS-217'!$C$13:$N$184, 12, FALSE), "")</f>
        <v/>
      </c>
      <c r="K90" t="str">
        <f>IF($A90&lt;&gt;"", VLOOKUP($A90, 'ICS-217'!$C$13:$N$184, 13, FALSE), "")</f>
        <v/>
      </c>
    </row>
    <row r="91">
      <c r="A91" t="str">
        <f>IF('Event Specific ICS-205'!C91&lt;&gt;"", 'Event Specific ICS-205'!C91, "")</f>
        <v/>
      </c>
      <c r="B91" t="str">
        <f>IF($A91&lt;&gt;"", VLOOKUP($A91, 'ICS-217'!$C$13:$N$184, 4, FALSE), "")</f>
        <v/>
      </c>
      <c r="C91" t="str">
        <f>IF($A91&lt;&gt;"", VLOOKUP($A91, 'ICS-217'!$C$13:$N$184, 5, FALSE), "")</f>
        <v/>
      </c>
      <c r="D91" t="str">
        <f>IF($A91&lt;&gt;"", VLOOKUP($A91, 'ICS-217'!$C$13:$N$184, 6, FALSE), "")</f>
        <v/>
      </c>
      <c r="E91" t="str">
        <f>IF($A91&lt;&gt;"", VLOOKUP($A91, 'ICS-217'!$C$13:$N$184, 7, FALSE), "")</f>
        <v/>
      </c>
      <c r="F91" t="str">
        <f>IF($A91&lt;&gt;"", VLOOKUP($A91, 'ICS-217'!$C$13:$N$184, 8, FALSE), "")</f>
        <v/>
      </c>
      <c r="G91" t="str">
        <f>IF($A91&lt;&gt;"", VLOOKUP($A91, 'ICS-217'!$C$13:$N$184, 9, FALSE), "")</f>
        <v/>
      </c>
      <c r="H91" t="str">
        <f>IF($A91&lt;&gt;"", VLOOKUP($A91, 'ICS-217'!$C$13:$N$184, 10, FALSE), "")</f>
        <v/>
      </c>
      <c r="I91" t="str">
        <f>IF($A91&lt;&gt;"", VLOOKUP($A91, 'ICS-217'!$C$13:$N$184, 11, FALSE), "")</f>
        <v/>
      </c>
      <c r="J91" t="str">
        <f>IF($A91&lt;&gt;"", VLOOKUP($A91, 'ICS-217'!$C$13:$N$184, 12, FALSE), "")</f>
        <v/>
      </c>
      <c r="K91" t="str">
        <f>IF($A91&lt;&gt;"", VLOOKUP($A91, 'ICS-217'!$C$13:$N$184, 13, FALSE), "")</f>
        <v/>
      </c>
    </row>
    <row r="92">
      <c r="A92" t="str">
        <f>IF('Event Specific ICS-205'!C92&lt;&gt;"", 'Event Specific ICS-205'!C92, "")</f>
        <v/>
      </c>
      <c r="B92" t="str">
        <f>IF($A92&lt;&gt;"", VLOOKUP($A92, 'ICS-217'!$C$13:$N$184, 4, FALSE), "")</f>
        <v/>
      </c>
      <c r="C92" t="str">
        <f>IF($A92&lt;&gt;"", VLOOKUP($A92, 'ICS-217'!$C$13:$N$184, 5, FALSE), "")</f>
        <v/>
      </c>
      <c r="D92" t="str">
        <f>IF($A92&lt;&gt;"", VLOOKUP($A92, 'ICS-217'!$C$13:$N$184, 6, FALSE), "")</f>
        <v/>
      </c>
      <c r="E92" t="str">
        <f>IF($A92&lt;&gt;"", VLOOKUP($A92, 'ICS-217'!$C$13:$N$184, 7, FALSE), "")</f>
        <v/>
      </c>
      <c r="F92" t="str">
        <f>IF($A92&lt;&gt;"", VLOOKUP($A92, 'ICS-217'!$C$13:$N$184, 8, FALSE), "")</f>
        <v/>
      </c>
      <c r="G92" t="str">
        <f>IF($A92&lt;&gt;"", VLOOKUP($A92, 'ICS-217'!$C$13:$N$184, 9, FALSE), "")</f>
        <v/>
      </c>
      <c r="H92" t="str">
        <f>IF($A92&lt;&gt;"", VLOOKUP($A92, 'ICS-217'!$C$13:$N$184, 10, FALSE), "")</f>
        <v/>
      </c>
      <c r="I92" t="str">
        <f>IF($A92&lt;&gt;"", VLOOKUP($A92, 'ICS-217'!$C$13:$N$184, 11, FALSE), "")</f>
        <v/>
      </c>
      <c r="J92" t="str">
        <f>IF($A92&lt;&gt;"", VLOOKUP($A92, 'ICS-217'!$C$13:$N$184, 12, FALSE), "")</f>
        <v/>
      </c>
      <c r="K92" t="str">
        <f>IF($A92&lt;&gt;"", VLOOKUP($A92, 'ICS-217'!$C$13:$N$184, 13, FALSE), "")</f>
        <v/>
      </c>
    </row>
    <row r="93">
      <c r="A93" t="str">
        <f>IF('Event Specific ICS-205'!C93&lt;&gt;"", 'Event Specific ICS-205'!C93, "")</f>
        <v/>
      </c>
      <c r="B93" t="str">
        <f>IF($A93&lt;&gt;"", VLOOKUP($A93, 'ICS-217'!$C$13:$N$184, 4, FALSE), "")</f>
        <v/>
      </c>
      <c r="C93" t="str">
        <f>IF($A93&lt;&gt;"", VLOOKUP($A93, 'ICS-217'!$C$13:$N$184, 5, FALSE), "")</f>
        <v/>
      </c>
      <c r="D93" t="str">
        <f>IF($A93&lt;&gt;"", VLOOKUP($A93, 'ICS-217'!$C$13:$N$184, 6, FALSE), "")</f>
        <v/>
      </c>
      <c r="E93" t="str">
        <f>IF($A93&lt;&gt;"", VLOOKUP($A93, 'ICS-217'!$C$13:$N$184, 7, FALSE), "")</f>
        <v/>
      </c>
      <c r="F93" t="str">
        <f>IF($A93&lt;&gt;"", VLOOKUP($A93, 'ICS-217'!$C$13:$N$184, 8, FALSE), "")</f>
        <v/>
      </c>
      <c r="G93" t="str">
        <f>IF($A93&lt;&gt;"", VLOOKUP($A93, 'ICS-217'!$C$13:$N$184, 9, FALSE), "")</f>
        <v/>
      </c>
      <c r="H93" t="str">
        <f>IF($A93&lt;&gt;"", VLOOKUP($A93, 'ICS-217'!$C$13:$N$184, 10, FALSE), "")</f>
        <v/>
      </c>
      <c r="I93" t="str">
        <f>IF($A93&lt;&gt;"", VLOOKUP($A93, 'ICS-217'!$C$13:$N$184, 11, FALSE), "")</f>
        <v/>
      </c>
      <c r="J93" t="str">
        <f>IF($A93&lt;&gt;"", VLOOKUP($A93, 'ICS-217'!$C$13:$N$184, 12, FALSE), "")</f>
        <v/>
      </c>
      <c r="K93" t="str">
        <f>IF($A93&lt;&gt;"", VLOOKUP($A93, 'ICS-217'!$C$13:$N$184, 13, FALSE), "")</f>
        <v/>
      </c>
    </row>
    <row r="94">
      <c r="A94" t="str">
        <f>IF('Event Specific ICS-205'!C94&lt;&gt;"", 'Event Specific ICS-205'!C94, "")</f>
        <v/>
      </c>
      <c r="B94" t="str">
        <f>IF($A94&lt;&gt;"", VLOOKUP($A94, 'ICS-217'!$C$13:$N$184, 4, FALSE), "")</f>
        <v/>
      </c>
      <c r="C94" t="str">
        <f>IF($A94&lt;&gt;"", VLOOKUP($A94, 'ICS-217'!$C$13:$N$184, 5, FALSE), "")</f>
        <v/>
      </c>
      <c r="D94" t="str">
        <f>IF($A94&lt;&gt;"", VLOOKUP($A94, 'ICS-217'!$C$13:$N$184, 6, FALSE), "")</f>
        <v/>
      </c>
      <c r="E94" t="str">
        <f>IF($A94&lt;&gt;"", VLOOKUP($A94, 'ICS-217'!$C$13:$N$184, 7, FALSE), "")</f>
        <v/>
      </c>
      <c r="F94" t="str">
        <f>IF($A94&lt;&gt;"", VLOOKUP($A94, 'ICS-217'!$C$13:$N$184, 8, FALSE), "")</f>
        <v/>
      </c>
      <c r="G94" t="str">
        <f>IF($A94&lt;&gt;"", VLOOKUP($A94, 'ICS-217'!$C$13:$N$184, 9, FALSE), "")</f>
        <v/>
      </c>
      <c r="H94" t="str">
        <f>IF($A94&lt;&gt;"", VLOOKUP($A94, 'ICS-217'!$C$13:$N$184, 10, FALSE), "")</f>
        <v/>
      </c>
      <c r="I94" t="str">
        <f>IF($A94&lt;&gt;"", VLOOKUP($A94, 'ICS-217'!$C$13:$N$184, 11, FALSE), "")</f>
        <v/>
      </c>
      <c r="J94" t="str">
        <f>IF($A94&lt;&gt;"", VLOOKUP($A94, 'ICS-217'!$C$13:$N$184, 12, FALSE), "")</f>
        <v/>
      </c>
      <c r="K94" t="str">
        <f>IF($A94&lt;&gt;"", VLOOKUP($A94, 'ICS-217'!$C$13:$N$184, 13, FALSE), "")</f>
        <v/>
      </c>
    </row>
    <row r="95">
      <c r="A95" t="str">
        <f>IF('Event Specific ICS-205'!C95&lt;&gt;"", 'Event Specific ICS-205'!C95, "")</f>
        <v/>
      </c>
      <c r="B95" t="str">
        <f>IF($A95&lt;&gt;"", VLOOKUP($A95, 'ICS-217'!$C$13:$N$184, 4, FALSE), "")</f>
        <v/>
      </c>
      <c r="C95" t="str">
        <f>IF($A95&lt;&gt;"", VLOOKUP($A95, 'ICS-217'!$C$13:$N$184, 5, FALSE), "")</f>
        <v/>
      </c>
      <c r="D95" t="str">
        <f>IF($A95&lt;&gt;"", VLOOKUP($A95, 'ICS-217'!$C$13:$N$184, 6, FALSE), "")</f>
        <v/>
      </c>
      <c r="E95" t="str">
        <f>IF($A95&lt;&gt;"", VLOOKUP($A95, 'ICS-217'!$C$13:$N$184, 7, FALSE), "")</f>
        <v/>
      </c>
      <c r="F95" t="str">
        <f>IF($A95&lt;&gt;"", VLOOKUP($A95, 'ICS-217'!$C$13:$N$184, 8, FALSE), "")</f>
        <v/>
      </c>
      <c r="G95" t="str">
        <f>IF($A95&lt;&gt;"", VLOOKUP($A95, 'ICS-217'!$C$13:$N$184, 9, FALSE), "")</f>
        <v/>
      </c>
      <c r="H95" t="str">
        <f>IF($A95&lt;&gt;"", VLOOKUP($A95, 'ICS-217'!$C$13:$N$184, 10, FALSE), "")</f>
        <v/>
      </c>
      <c r="I95" t="str">
        <f>IF($A95&lt;&gt;"", VLOOKUP($A95, 'ICS-217'!$C$13:$N$184, 11, FALSE), "")</f>
        <v/>
      </c>
      <c r="J95" t="str">
        <f>IF($A95&lt;&gt;"", VLOOKUP($A95, 'ICS-217'!$C$13:$N$184, 12, FALSE), "")</f>
        <v/>
      </c>
      <c r="K95" t="str">
        <f>IF($A95&lt;&gt;"", VLOOKUP($A95, 'ICS-217'!$C$13:$N$184, 13, FALSE), "")</f>
        <v/>
      </c>
    </row>
    <row r="96">
      <c r="A96" t="str">
        <f>IF('Event Specific ICS-205'!C96&lt;&gt;"", 'Event Specific ICS-205'!C96, "")</f>
        <v/>
      </c>
      <c r="B96" t="str">
        <f>IF($A96&lt;&gt;"", VLOOKUP($A96, 'ICS-217'!$C$13:$N$184, 4, FALSE), "")</f>
        <v/>
      </c>
      <c r="C96" t="str">
        <f>IF($A96&lt;&gt;"", VLOOKUP($A96, 'ICS-217'!$C$13:$N$184, 5, FALSE), "")</f>
        <v/>
      </c>
      <c r="D96" t="str">
        <f>IF($A96&lt;&gt;"", VLOOKUP($A96, 'ICS-217'!$C$13:$N$184, 6, FALSE), "")</f>
        <v/>
      </c>
      <c r="E96" t="str">
        <f>IF($A96&lt;&gt;"", VLOOKUP($A96, 'ICS-217'!$C$13:$N$184, 7, FALSE), "")</f>
        <v/>
      </c>
      <c r="F96" t="str">
        <f>IF($A96&lt;&gt;"", VLOOKUP($A96, 'ICS-217'!$C$13:$N$184, 8, FALSE), "")</f>
        <v/>
      </c>
      <c r="G96" t="str">
        <f>IF($A96&lt;&gt;"", VLOOKUP($A96, 'ICS-217'!$C$13:$N$184, 9, FALSE), "")</f>
        <v/>
      </c>
      <c r="H96" t="str">
        <f>IF($A96&lt;&gt;"", VLOOKUP($A96, 'ICS-217'!$C$13:$N$184, 10, FALSE), "")</f>
        <v/>
      </c>
      <c r="I96" t="str">
        <f>IF($A96&lt;&gt;"", VLOOKUP($A96, 'ICS-217'!$C$13:$N$184, 11, FALSE), "")</f>
        <v/>
      </c>
      <c r="J96" t="str">
        <f>IF($A96&lt;&gt;"", VLOOKUP($A96, 'ICS-217'!$C$13:$N$184, 12, FALSE), "")</f>
        <v/>
      </c>
      <c r="K96" t="str">
        <f>IF($A96&lt;&gt;"", VLOOKUP($A96, 'ICS-217'!$C$13:$N$184, 13, FALSE), "")</f>
        <v/>
      </c>
    </row>
    <row r="97">
      <c r="A97" t="str">
        <f>IF('Event Specific ICS-205'!C97&lt;&gt;"", 'Event Specific ICS-205'!C97, "")</f>
        <v/>
      </c>
      <c r="B97" t="str">
        <f>IF($A97&lt;&gt;"", VLOOKUP($A97, 'ICS-217'!$C$13:$N$184, 4, FALSE), "")</f>
        <v/>
      </c>
      <c r="C97" t="str">
        <f>IF($A97&lt;&gt;"", VLOOKUP($A97, 'ICS-217'!$C$13:$N$184, 5, FALSE), "")</f>
        <v/>
      </c>
      <c r="D97" t="str">
        <f>IF($A97&lt;&gt;"", VLOOKUP($A97, 'ICS-217'!$C$13:$N$184, 6, FALSE), "")</f>
        <v/>
      </c>
      <c r="E97" t="str">
        <f>IF($A97&lt;&gt;"", VLOOKUP($A97, 'ICS-217'!$C$13:$N$184, 7, FALSE), "")</f>
        <v/>
      </c>
      <c r="F97" t="str">
        <f>IF($A97&lt;&gt;"", VLOOKUP($A97, 'ICS-217'!$C$13:$N$184, 8, FALSE), "")</f>
        <v/>
      </c>
      <c r="G97" t="str">
        <f>IF($A97&lt;&gt;"", VLOOKUP($A97, 'ICS-217'!$C$13:$N$184, 9, FALSE), "")</f>
        <v/>
      </c>
      <c r="H97" t="str">
        <f>IF($A97&lt;&gt;"", VLOOKUP($A97, 'ICS-217'!$C$13:$N$184, 10, FALSE), "")</f>
        <v/>
      </c>
      <c r="I97" t="str">
        <f>IF($A97&lt;&gt;"", VLOOKUP($A97, 'ICS-217'!$C$13:$N$184, 11, FALSE), "")</f>
        <v/>
      </c>
      <c r="J97" t="str">
        <f>IF($A97&lt;&gt;"", VLOOKUP($A97, 'ICS-217'!$C$13:$N$184, 12, FALSE), "")</f>
        <v/>
      </c>
      <c r="K97" t="str">
        <f>IF($A97&lt;&gt;"", VLOOKUP($A97, 'ICS-217'!$C$13:$N$184, 13, FALSE), "")</f>
        <v/>
      </c>
    </row>
    <row r="98">
      <c r="A98" t="str">
        <f>IF('Event Specific ICS-205'!C98&lt;&gt;"", 'Event Specific ICS-205'!C98, "")</f>
        <v/>
      </c>
      <c r="B98" t="str">
        <f>IF($A98&lt;&gt;"", VLOOKUP($A98, 'ICS-217'!$C$13:$N$184, 4, FALSE), "")</f>
        <v/>
      </c>
      <c r="C98" t="str">
        <f>IF($A98&lt;&gt;"", VLOOKUP($A98, 'ICS-217'!$C$13:$N$184, 5, FALSE), "")</f>
        <v/>
      </c>
      <c r="D98" t="str">
        <f>IF($A98&lt;&gt;"", VLOOKUP($A98, 'ICS-217'!$C$13:$N$184, 6, FALSE), "")</f>
        <v/>
      </c>
      <c r="E98" t="str">
        <f>IF($A98&lt;&gt;"", VLOOKUP($A98, 'ICS-217'!$C$13:$N$184, 7, FALSE), "")</f>
        <v/>
      </c>
      <c r="F98" t="str">
        <f>IF($A98&lt;&gt;"", VLOOKUP($A98, 'ICS-217'!$C$13:$N$184, 8, FALSE), "")</f>
        <v/>
      </c>
      <c r="G98" t="str">
        <f>IF($A98&lt;&gt;"", VLOOKUP($A98, 'ICS-217'!$C$13:$N$184, 9, FALSE), "")</f>
        <v/>
      </c>
      <c r="H98" t="str">
        <f>IF($A98&lt;&gt;"", VLOOKUP($A98, 'ICS-217'!$C$13:$N$184, 10, FALSE), "")</f>
        <v/>
      </c>
      <c r="I98" t="str">
        <f>IF($A98&lt;&gt;"", VLOOKUP($A98, 'ICS-217'!$C$13:$N$184, 11, FALSE), "")</f>
        <v/>
      </c>
      <c r="J98" t="str">
        <f>IF($A98&lt;&gt;"", VLOOKUP($A98, 'ICS-217'!$C$13:$N$184, 12, FALSE), "")</f>
        <v/>
      </c>
      <c r="K98" t="str">
        <f>IF($A98&lt;&gt;"", VLOOKUP($A98, 'ICS-217'!$C$13:$N$184, 13, FALSE), "")</f>
        <v/>
      </c>
    </row>
    <row r="99">
      <c r="A99" t="str">
        <f>IF('Event Specific ICS-205'!C99&lt;&gt;"", 'Event Specific ICS-205'!C99, "")</f>
        <v/>
      </c>
      <c r="B99" t="str">
        <f>IF($A99&lt;&gt;"", VLOOKUP($A99, 'ICS-217'!$C$13:$N$184, 4, FALSE), "")</f>
        <v/>
      </c>
      <c r="C99" t="str">
        <f>IF($A99&lt;&gt;"", VLOOKUP($A99, 'ICS-217'!$C$13:$N$184, 5, FALSE), "")</f>
        <v/>
      </c>
      <c r="D99" t="str">
        <f>IF($A99&lt;&gt;"", VLOOKUP($A99, 'ICS-217'!$C$13:$N$184, 6, FALSE), "")</f>
        <v/>
      </c>
      <c r="E99" t="str">
        <f>IF($A99&lt;&gt;"", VLOOKUP($A99, 'ICS-217'!$C$13:$N$184, 7, FALSE), "")</f>
        <v/>
      </c>
      <c r="F99" t="str">
        <f>IF($A99&lt;&gt;"", VLOOKUP($A99, 'ICS-217'!$C$13:$N$184, 8, FALSE), "")</f>
        <v/>
      </c>
      <c r="G99" t="str">
        <f>IF($A99&lt;&gt;"", VLOOKUP($A99, 'ICS-217'!$C$13:$N$184, 9, FALSE), "")</f>
        <v/>
      </c>
      <c r="H99" t="str">
        <f>IF($A99&lt;&gt;"", VLOOKUP($A99, 'ICS-217'!$C$13:$N$184, 10, FALSE), "")</f>
        <v/>
      </c>
      <c r="I99" t="str">
        <f>IF($A99&lt;&gt;"", VLOOKUP($A99, 'ICS-217'!$C$13:$N$184, 11, FALSE), "")</f>
        <v/>
      </c>
      <c r="J99" t="str">
        <f>IF($A99&lt;&gt;"", VLOOKUP($A99, 'ICS-217'!$C$13:$N$184, 12, FALSE), "")</f>
        <v/>
      </c>
      <c r="K99" t="str">
        <f>IF($A99&lt;&gt;"", VLOOKUP($A99, 'ICS-217'!$C$13:$N$184, 13, FALSE), "")</f>
        <v/>
      </c>
    </row>
    <row r="100">
      <c r="A100" t="str">
        <f>IF('Event Specific ICS-205'!C100&lt;&gt;"", 'Event Specific ICS-205'!C100, "")</f>
        <v/>
      </c>
      <c r="B100" t="str">
        <f>IF($A100&lt;&gt;"", VLOOKUP($A100, 'ICS-217'!$C$13:$N$184, 4, FALSE), "")</f>
        <v/>
      </c>
      <c r="C100" t="str">
        <f>IF($A100&lt;&gt;"", VLOOKUP($A100, 'ICS-217'!$C$13:$N$184, 5, FALSE), "")</f>
        <v/>
      </c>
      <c r="D100" t="str">
        <f>IF($A100&lt;&gt;"", VLOOKUP($A100, 'ICS-217'!$C$13:$N$184, 6, FALSE), "")</f>
        <v/>
      </c>
      <c r="E100" t="str">
        <f>IF($A100&lt;&gt;"", VLOOKUP($A100, 'ICS-217'!$C$13:$N$184, 7, FALSE), "")</f>
        <v/>
      </c>
      <c r="F100" t="str">
        <f>IF($A100&lt;&gt;"", VLOOKUP($A100, 'ICS-217'!$C$13:$N$184, 8, FALSE), "")</f>
        <v/>
      </c>
      <c r="G100" t="str">
        <f>IF($A100&lt;&gt;"", VLOOKUP($A100, 'ICS-217'!$C$13:$N$184, 9, FALSE), "")</f>
        <v/>
      </c>
      <c r="H100" t="str">
        <f>IF($A100&lt;&gt;"", VLOOKUP($A100, 'ICS-217'!$C$13:$N$184, 10, FALSE), "")</f>
        <v/>
      </c>
      <c r="I100" t="str">
        <f>IF($A100&lt;&gt;"", VLOOKUP($A100, 'ICS-217'!$C$13:$N$184, 11, FALSE), "")</f>
        <v/>
      </c>
      <c r="J100" t="str">
        <f>IF($A100&lt;&gt;"", VLOOKUP($A100, 'ICS-217'!$C$13:$N$184, 12, FALSE), "")</f>
        <v/>
      </c>
      <c r="K100" t="str">
        <f>IF($A100&lt;&gt;"", VLOOKUP($A100, 'ICS-217'!$C$13:$N$184, 13, FALSE), "")</f>
        <v/>
      </c>
    </row>
    <row r="101">
      <c r="A101" t="str">
        <f>IF('Event Specific ICS-205'!C101&lt;&gt;"", 'Event Specific ICS-205'!C101, "")</f>
        <v/>
      </c>
      <c r="B101" t="str">
        <f>IF($A101&lt;&gt;"", VLOOKUP($A101, 'ICS-217'!$C$13:$N$184, 4, FALSE), "")</f>
        <v/>
      </c>
      <c r="C101" t="str">
        <f>IF($A101&lt;&gt;"", VLOOKUP($A101, 'ICS-217'!$C$13:$N$184, 5, FALSE), "")</f>
        <v/>
      </c>
      <c r="D101" t="str">
        <f>IF($A101&lt;&gt;"", VLOOKUP($A101, 'ICS-217'!$C$13:$N$184, 6, FALSE), "")</f>
        <v/>
      </c>
      <c r="E101" t="str">
        <f>IF($A101&lt;&gt;"", VLOOKUP($A101, 'ICS-217'!$C$13:$N$184, 7, FALSE), "")</f>
        <v/>
      </c>
      <c r="F101" t="str">
        <f>IF($A101&lt;&gt;"", VLOOKUP($A101, 'ICS-217'!$C$13:$N$184, 8, FALSE), "")</f>
        <v/>
      </c>
      <c r="G101" t="str">
        <f>IF($A101&lt;&gt;"", VLOOKUP($A101, 'ICS-217'!$C$13:$N$184, 9, FALSE), "")</f>
        <v/>
      </c>
      <c r="H101" t="str">
        <f>IF($A101&lt;&gt;"", VLOOKUP($A101, 'ICS-217'!$C$13:$N$184, 10, FALSE), "")</f>
        <v/>
      </c>
      <c r="I101" t="str">
        <f>IF($A101&lt;&gt;"", VLOOKUP($A101, 'ICS-217'!$C$13:$N$184, 11, FALSE), "")</f>
        <v/>
      </c>
      <c r="J101" t="str">
        <f>IF($A101&lt;&gt;"", VLOOKUP($A101, 'ICS-217'!$C$13:$N$184, 12, FALSE), "")</f>
        <v/>
      </c>
      <c r="K101" t="str">
        <f>IF($A101&lt;&gt;"", VLOOKUP($A101, 'ICS-217'!$C$13:$N$184, 13, FALSE), "")</f>
        <v/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5.14"/>
    <col customWidth="1" min="2" max="2" width="37.43"/>
    <col customWidth="1" min="3" max="3" width="26.57"/>
    <col customWidth="1" min="4" max="4" width="12.57"/>
    <col customWidth="1" min="5" max="5" width="9.57"/>
    <col customWidth="1" min="6" max="6" width="5.14"/>
    <col customWidth="1" min="7" max="7" width="8.14"/>
    <col customWidth="1" min="8" max="8" width="8.57"/>
    <col customWidth="1" min="9" max="9" width="5.14"/>
    <col customWidth="1" min="10" max="10" width="8.29"/>
    <col customWidth="1" min="11" max="11" width="5.86"/>
    <col customWidth="1" min="12" max="12" width="10.29"/>
    <col customWidth="1" min="13" max="13" width="38.29"/>
  </cols>
  <sheetData>
    <row r="1">
      <c r="A1" s="28"/>
      <c r="B1" s="29" t="s">
        <v>42</v>
      </c>
      <c r="C1" s="30"/>
      <c r="D1" s="30"/>
      <c r="E1" s="30"/>
      <c r="K1" s="31"/>
    </row>
    <row r="2">
      <c r="A2" s="32" t="s">
        <v>6</v>
      </c>
      <c r="B2" s="33" t="s">
        <v>43</v>
      </c>
      <c r="C2" s="33" t="s">
        <v>25</v>
      </c>
      <c r="D2" s="33" t="s">
        <v>44</v>
      </c>
      <c r="E2" s="33" t="s">
        <v>45</v>
      </c>
      <c r="F2" s="35" t="s">
        <v>29</v>
      </c>
      <c r="G2" s="36" t="s">
        <v>30</v>
      </c>
      <c r="H2" s="36" t="s">
        <v>47</v>
      </c>
      <c r="I2" s="35" t="s">
        <v>29</v>
      </c>
      <c r="J2" s="36" t="s">
        <v>48</v>
      </c>
      <c r="K2" s="36" t="s">
        <v>33</v>
      </c>
      <c r="L2" s="36" t="s">
        <v>34</v>
      </c>
      <c r="M2" s="37" t="s">
        <v>35</v>
      </c>
    </row>
    <row r="3">
      <c r="A3" s="28" t="str">
        <f>IF(C3&lt;&gt;"", EmergencyAutoPopulate!K3, "")</f>
        <v/>
      </c>
      <c r="B3" s="38" t="s">
        <v>566</v>
      </c>
      <c r="C3" s="38" t="s">
        <v>567</v>
      </c>
      <c r="D3" s="80" t="s">
        <v>568</v>
      </c>
      <c r="E3" s="42" t="str">
        <f>IF($C3&lt;&gt;"", EmergencyAutoPopulate!B3, "")</f>
        <v>#N/A</v>
      </c>
      <c r="F3" s="42" t="str">
        <f>IF($C3&lt;&gt;"", EmergencyAutoPopulate!C3, "")</f>
        <v>#N/A</v>
      </c>
      <c r="G3" s="42" t="str">
        <f>IF($C3&lt;&gt;"", EmergencyAutoPopulate!D3, "")</f>
        <v>#N/A</v>
      </c>
      <c r="H3" s="42" t="str">
        <f>IF($C3&lt;&gt;"", EmergencyAutoPopulate!E3, "")</f>
        <v>#N/A</v>
      </c>
      <c r="I3" s="42" t="str">
        <f>IF($C3&lt;&gt;"", EmergencyAutoPopulate!F3, "")</f>
        <v>#N/A</v>
      </c>
      <c r="J3" s="42" t="str">
        <f>IF($C3&lt;&gt;"", EmergencyAutoPopulate!G3, "")</f>
        <v>#N/A</v>
      </c>
      <c r="K3" s="42" t="str">
        <f>IF($C3&lt;&gt;"", EmergencyAutoPopulate!H3, "")</f>
        <v>#N/A</v>
      </c>
      <c r="L3" s="42" t="str">
        <f>IF($C3&lt;&gt;"", EmergencyAutoPopulate!I3, "")</f>
        <v>#N/A</v>
      </c>
      <c r="M3" s="42" t="str">
        <f>IF($C3&lt;&gt;"", EmergencyAutoPopulate!J3, "")</f>
        <v>#N/A</v>
      </c>
    </row>
    <row r="4">
      <c r="A4" s="28" t="str">
        <f>IF(C4&lt;&gt;"", EmergencyAutoPopulate!K4, "")</f>
        <v/>
      </c>
      <c r="B4" s="38" t="s">
        <v>569</v>
      </c>
      <c r="C4" s="38" t="s">
        <v>570</v>
      </c>
      <c r="D4" s="80" t="s">
        <v>568</v>
      </c>
      <c r="E4" s="42" t="str">
        <f>IF($C4&lt;&gt;"", EmergencyAutoPopulate!B4, "")</f>
        <v>#N/A</v>
      </c>
      <c r="F4" s="42" t="str">
        <f>IF($C4&lt;&gt;"", EmergencyAutoPopulate!C4, "")</f>
        <v>#N/A</v>
      </c>
      <c r="G4" s="42" t="str">
        <f>IF($C4&lt;&gt;"", EmergencyAutoPopulate!D4, "")</f>
        <v>#N/A</v>
      </c>
      <c r="H4" s="42" t="str">
        <f>IF($C4&lt;&gt;"", EmergencyAutoPopulate!E4, "")</f>
        <v>#N/A</v>
      </c>
      <c r="I4" s="42" t="str">
        <f>IF($C4&lt;&gt;"", EmergencyAutoPopulate!F4, "")</f>
        <v>#N/A</v>
      </c>
      <c r="J4" s="42" t="str">
        <f>IF($C4&lt;&gt;"", EmergencyAutoPopulate!G4, "")</f>
        <v>#N/A</v>
      </c>
      <c r="K4" s="42" t="str">
        <f>IF($C4&lt;&gt;"", EmergencyAutoPopulate!H4, "")</f>
        <v>#N/A</v>
      </c>
      <c r="L4" s="42" t="str">
        <f>IF($C4&lt;&gt;"", EmergencyAutoPopulate!I4, "")</f>
        <v>#N/A</v>
      </c>
      <c r="M4" s="42" t="str">
        <f>IF($C4&lt;&gt;"", EmergencyAutoPopulate!J4, "")</f>
        <v>#N/A</v>
      </c>
    </row>
    <row r="5">
      <c r="A5" s="28" t="str">
        <f>IF(C5&lt;&gt;"", EmergencyAutoPopulate!K5, "")</f>
        <v/>
      </c>
      <c r="B5" s="38" t="s">
        <v>571</v>
      </c>
      <c r="C5" s="38" t="s">
        <v>572</v>
      </c>
      <c r="D5" s="80" t="s">
        <v>568</v>
      </c>
      <c r="E5" s="42" t="str">
        <f>IF($C5&lt;&gt;"", EmergencyAutoPopulate!B5, "")</f>
        <v>#N/A</v>
      </c>
      <c r="F5" s="42" t="str">
        <f>IF($C5&lt;&gt;"", EmergencyAutoPopulate!C5, "")</f>
        <v>#N/A</v>
      </c>
      <c r="G5" s="42" t="str">
        <f>IF($C5&lt;&gt;"", EmergencyAutoPopulate!D5, "")</f>
        <v>#N/A</v>
      </c>
      <c r="H5" s="42" t="str">
        <f>IF($C5&lt;&gt;"", EmergencyAutoPopulate!E5, "")</f>
        <v>#N/A</v>
      </c>
      <c r="I5" s="42" t="str">
        <f>IF($C5&lt;&gt;"", EmergencyAutoPopulate!F5, "")</f>
        <v>#N/A</v>
      </c>
      <c r="J5" s="42" t="str">
        <f>IF($C5&lt;&gt;"", EmergencyAutoPopulate!G5, "")</f>
        <v>#N/A</v>
      </c>
      <c r="K5" s="42" t="str">
        <f>IF($C5&lt;&gt;"", EmergencyAutoPopulate!H5, "")</f>
        <v>#N/A</v>
      </c>
      <c r="L5" s="42" t="str">
        <f>IF($C5&lt;&gt;"", EmergencyAutoPopulate!I5, "")</f>
        <v>#N/A</v>
      </c>
      <c r="M5" s="42" t="str">
        <f>IF($C5&lt;&gt;"", EmergencyAutoPopulate!J5, "")</f>
        <v>#N/A</v>
      </c>
    </row>
    <row r="6">
      <c r="A6" s="28" t="str">
        <f>IF(C6&lt;&gt;"", EmergencyAutoPopulate!K6, "")</f>
        <v/>
      </c>
      <c r="B6" s="38" t="s">
        <v>573</v>
      </c>
      <c r="C6" s="38" t="s">
        <v>574</v>
      </c>
      <c r="D6" s="80" t="s">
        <v>575</v>
      </c>
      <c r="E6" s="42" t="str">
        <f>IF($C6&lt;&gt;"", EmergencyAutoPopulate!B6, "")</f>
        <v>#N/A</v>
      </c>
      <c r="F6" s="42" t="str">
        <f>IF($C6&lt;&gt;"", EmergencyAutoPopulate!C6, "")</f>
        <v>#N/A</v>
      </c>
      <c r="G6" s="42" t="str">
        <f>IF($C6&lt;&gt;"", EmergencyAutoPopulate!D6, "")</f>
        <v>#N/A</v>
      </c>
      <c r="H6" s="42" t="str">
        <f>IF($C6&lt;&gt;"", EmergencyAutoPopulate!E6, "")</f>
        <v>#N/A</v>
      </c>
      <c r="I6" s="42" t="str">
        <f>IF($C6&lt;&gt;"", EmergencyAutoPopulate!F6, "")</f>
        <v>#N/A</v>
      </c>
      <c r="J6" s="42" t="str">
        <f>IF($C6&lt;&gt;"", EmergencyAutoPopulate!G6, "")</f>
        <v>#N/A</v>
      </c>
      <c r="K6" s="42" t="str">
        <f>IF($C6&lt;&gt;"", EmergencyAutoPopulate!H6, "")</f>
        <v>#N/A</v>
      </c>
      <c r="L6" s="42" t="str">
        <f>IF($C6&lt;&gt;"", EmergencyAutoPopulate!I6, "")</f>
        <v>#N/A</v>
      </c>
      <c r="M6" s="42" t="str">
        <f>IF($C6&lt;&gt;"", EmergencyAutoPopulate!J6, "")</f>
        <v>#N/A</v>
      </c>
    </row>
    <row r="7">
      <c r="A7" s="28" t="str">
        <f>IF(C7&lt;&gt;"", EmergencyAutoPopulate!K7, "")</f>
        <v/>
      </c>
      <c r="B7" s="38" t="s">
        <v>576</v>
      </c>
      <c r="C7" s="38" t="s">
        <v>577</v>
      </c>
      <c r="D7" s="80" t="s">
        <v>575</v>
      </c>
      <c r="E7" s="42" t="str">
        <f>IF($C7&lt;&gt;"", EmergencyAutoPopulate!B7, "")</f>
        <v>#N/A</v>
      </c>
      <c r="F7" s="42" t="str">
        <f>IF($C7&lt;&gt;"", EmergencyAutoPopulate!C7, "")</f>
        <v>#N/A</v>
      </c>
      <c r="G7" s="42" t="str">
        <f>IF($C7&lt;&gt;"", EmergencyAutoPopulate!D7, "")</f>
        <v>#N/A</v>
      </c>
      <c r="H7" s="42" t="str">
        <f>IF($C7&lt;&gt;"", EmergencyAutoPopulate!E7, "")</f>
        <v>#N/A</v>
      </c>
      <c r="I7" s="42" t="str">
        <f>IF($C7&lt;&gt;"", EmergencyAutoPopulate!F7, "")</f>
        <v>#N/A</v>
      </c>
      <c r="J7" s="42" t="str">
        <f>IF($C7&lt;&gt;"", EmergencyAutoPopulate!G7, "")</f>
        <v>#N/A</v>
      </c>
      <c r="K7" s="42" t="str">
        <f>IF($C7&lt;&gt;"", EmergencyAutoPopulate!H7, "")</f>
        <v>#N/A</v>
      </c>
      <c r="L7" s="42" t="str">
        <f>IF($C7&lt;&gt;"", EmergencyAutoPopulate!I7, "")</f>
        <v>#N/A</v>
      </c>
      <c r="M7" s="42" t="str">
        <f>IF($C7&lt;&gt;"", EmergencyAutoPopulate!J7, "")</f>
        <v>#N/A</v>
      </c>
    </row>
    <row r="8">
      <c r="A8" s="28" t="str">
        <f>IF(C8&lt;&gt;"", EmergencyAutoPopulate!K8, "")</f>
        <v/>
      </c>
      <c r="B8" s="38"/>
      <c r="C8" s="38"/>
      <c r="D8" s="39"/>
      <c r="E8" s="42" t="str">
        <f>IF($C8&lt;&gt;"", EmergencyAutoPopulate!B8, "")</f>
        <v/>
      </c>
      <c r="F8" s="42" t="str">
        <f>IF($C8&lt;&gt;"", EmergencyAutoPopulate!C8, "")</f>
        <v/>
      </c>
      <c r="G8" s="42" t="str">
        <f>IF($C8&lt;&gt;"", EmergencyAutoPopulate!D8, "")</f>
        <v/>
      </c>
      <c r="H8" s="42" t="str">
        <f>IF($C8&lt;&gt;"", EmergencyAutoPopulate!E8, "")</f>
        <v/>
      </c>
      <c r="I8" s="42" t="str">
        <f>IF($C8&lt;&gt;"", EmergencyAutoPopulate!F8, "")</f>
        <v/>
      </c>
      <c r="J8" s="42" t="str">
        <f>IF($C8&lt;&gt;"", EmergencyAutoPopulate!G8, "")</f>
        <v/>
      </c>
      <c r="K8" s="42" t="str">
        <f>IF($C8&lt;&gt;"", EmergencyAutoPopulate!H8, "")</f>
        <v/>
      </c>
      <c r="L8" s="42" t="str">
        <f>IF($C8&lt;&gt;"", EmergencyAutoPopulate!I8, "")</f>
        <v/>
      </c>
      <c r="M8" s="42" t="str">
        <f>IF($C8&lt;&gt;"", EmergencyAutoPopulate!J8, "")</f>
        <v/>
      </c>
    </row>
    <row r="9">
      <c r="A9" s="28" t="str">
        <f>IF(C9&lt;&gt;"", EmergencyAutoPopulate!K9, "")</f>
        <v/>
      </c>
      <c r="B9" s="38"/>
      <c r="C9" s="38"/>
      <c r="D9" s="39"/>
      <c r="E9" s="42" t="str">
        <f>IF($C9&lt;&gt;"", EmergencyAutoPopulate!B9, "")</f>
        <v/>
      </c>
      <c r="F9" s="42" t="str">
        <f>IF($C9&lt;&gt;"", EmergencyAutoPopulate!C9, "")</f>
        <v/>
      </c>
      <c r="G9" s="42" t="str">
        <f>IF($C9&lt;&gt;"", EmergencyAutoPopulate!D9, "")</f>
        <v/>
      </c>
      <c r="H9" s="42" t="str">
        <f>IF($C9&lt;&gt;"", EmergencyAutoPopulate!E9, "")</f>
        <v/>
      </c>
      <c r="I9" s="42" t="str">
        <f>IF($C9&lt;&gt;"", EmergencyAutoPopulate!F9, "")</f>
        <v/>
      </c>
      <c r="J9" s="42" t="str">
        <f>IF($C9&lt;&gt;"", EmergencyAutoPopulate!G9, "")</f>
        <v/>
      </c>
      <c r="K9" s="42" t="str">
        <f>IF($C9&lt;&gt;"", EmergencyAutoPopulate!H9, "")</f>
        <v/>
      </c>
      <c r="L9" s="42" t="str">
        <f>IF($C9&lt;&gt;"", EmergencyAutoPopulate!I9, "")</f>
        <v/>
      </c>
      <c r="M9" s="42" t="str">
        <f>IF($C9&lt;&gt;"", EmergencyAutoPopulate!J9, "")</f>
        <v/>
      </c>
    </row>
    <row r="10">
      <c r="A10" s="28" t="str">
        <f>IF(C10&lt;&gt;"", EmergencyAutoPopulate!K10, "")</f>
        <v/>
      </c>
      <c r="B10" s="38"/>
      <c r="C10" s="38"/>
      <c r="D10" s="39"/>
      <c r="E10" s="42" t="str">
        <f>IF($C10&lt;&gt;"", EmergencyAutoPopulate!B10, "")</f>
        <v/>
      </c>
      <c r="F10" s="42" t="str">
        <f>IF($C10&lt;&gt;"", EmergencyAutoPopulate!C10, "")</f>
        <v/>
      </c>
      <c r="G10" s="42" t="str">
        <f>IF($C10&lt;&gt;"", EmergencyAutoPopulate!D10, "")</f>
        <v/>
      </c>
      <c r="H10" s="42" t="str">
        <f>IF($C10&lt;&gt;"", EmergencyAutoPopulate!E10, "")</f>
        <v/>
      </c>
      <c r="I10" s="42" t="str">
        <f>IF($C10&lt;&gt;"", EmergencyAutoPopulate!F10, "")</f>
        <v/>
      </c>
      <c r="J10" s="42" t="str">
        <f>IF($C10&lt;&gt;"", EmergencyAutoPopulate!G10, "")</f>
        <v/>
      </c>
      <c r="K10" s="42" t="str">
        <f>IF($C10&lt;&gt;"", EmergencyAutoPopulate!H10, "")</f>
        <v/>
      </c>
      <c r="L10" s="42" t="str">
        <f>IF($C10&lt;&gt;"", EmergencyAutoPopulate!I10, "")</f>
        <v/>
      </c>
      <c r="M10" s="42" t="str">
        <f>IF($C10&lt;&gt;"", EmergencyAutoPopulate!J10, "")</f>
        <v/>
      </c>
    </row>
    <row r="11">
      <c r="A11" s="28" t="str">
        <f>IF(C11&lt;&gt;"", EmergencyAutoPopulate!K11, "")</f>
        <v/>
      </c>
      <c r="B11" s="38"/>
      <c r="C11" s="38"/>
      <c r="D11" s="39"/>
      <c r="E11" s="42" t="str">
        <f>IF($C11&lt;&gt;"", EmergencyAutoPopulate!B11, "")</f>
        <v/>
      </c>
      <c r="F11" s="42" t="str">
        <f>IF($C11&lt;&gt;"", EmergencyAutoPopulate!C11, "")</f>
        <v/>
      </c>
      <c r="G11" s="42" t="str">
        <f>IF($C11&lt;&gt;"", EmergencyAutoPopulate!D11, "")</f>
        <v/>
      </c>
      <c r="H11" s="42" t="str">
        <f>IF($C11&lt;&gt;"", EmergencyAutoPopulate!E11, "")</f>
        <v/>
      </c>
      <c r="I11" s="42" t="str">
        <f>IF($C11&lt;&gt;"", EmergencyAutoPopulate!F11, "")</f>
        <v/>
      </c>
      <c r="J11" s="42" t="str">
        <f>IF($C11&lt;&gt;"", EmergencyAutoPopulate!G11, "")</f>
        <v/>
      </c>
      <c r="K11" s="42" t="str">
        <f>IF($C11&lt;&gt;"", EmergencyAutoPopulate!H11, "")</f>
        <v/>
      </c>
      <c r="L11" s="42" t="str">
        <f>IF($C11&lt;&gt;"", EmergencyAutoPopulate!I11, "")</f>
        <v/>
      </c>
      <c r="M11" s="42" t="str">
        <f>IF($C11&lt;&gt;"", EmergencyAutoPopulate!J11, "")</f>
        <v/>
      </c>
    </row>
    <row r="12">
      <c r="A12" s="28" t="str">
        <f>IF(C12&lt;&gt;"", EmergencyAutoPopulate!K12, "")</f>
        <v/>
      </c>
      <c r="B12" s="38"/>
      <c r="C12" s="38"/>
      <c r="D12" s="39"/>
      <c r="E12" s="42" t="str">
        <f>IF($C12&lt;&gt;"", EmergencyAutoPopulate!B12, "")</f>
        <v/>
      </c>
      <c r="F12" s="42" t="str">
        <f>IF($C12&lt;&gt;"", EmergencyAutoPopulate!C12, "")</f>
        <v/>
      </c>
      <c r="G12" s="42" t="str">
        <f>IF($C12&lt;&gt;"", EmergencyAutoPopulate!D12, "")</f>
        <v/>
      </c>
      <c r="H12" s="42" t="str">
        <f>IF($C12&lt;&gt;"", EmergencyAutoPopulate!E12, "")</f>
        <v/>
      </c>
      <c r="I12" s="42" t="str">
        <f>IF($C12&lt;&gt;"", EmergencyAutoPopulate!F12, "")</f>
        <v/>
      </c>
      <c r="J12" s="42" t="str">
        <f>IF($C12&lt;&gt;"", EmergencyAutoPopulate!G12, "")</f>
        <v/>
      </c>
      <c r="K12" s="42" t="str">
        <f>IF($C12&lt;&gt;"", EmergencyAutoPopulate!H12, "")</f>
        <v/>
      </c>
      <c r="L12" s="42" t="str">
        <f>IF($C12&lt;&gt;"", EmergencyAutoPopulate!I12, "")</f>
        <v/>
      </c>
      <c r="M12" s="42" t="str">
        <f>IF($C12&lt;&gt;"", EmergencyAutoPopulate!J12, "")</f>
        <v/>
      </c>
    </row>
    <row r="13">
      <c r="A13" s="28" t="str">
        <f>IF(C13&lt;&gt;"", EmergencyAutoPopulate!K13, "")</f>
        <v/>
      </c>
      <c r="B13" s="38"/>
      <c r="C13" s="38"/>
      <c r="D13" s="39"/>
      <c r="E13" s="42" t="str">
        <f>IF($C13&lt;&gt;"", EmergencyAutoPopulate!B13, "")</f>
        <v/>
      </c>
      <c r="F13" s="42" t="str">
        <f>IF($C13&lt;&gt;"", EmergencyAutoPopulate!C13, "")</f>
        <v/>
      </c>
      <c r="G13" s="42" t="str">
        <f>IF($C13&lt;&gt;"", EmergencyAutoPopulate!D13, "")</f>
        <v/>
      </c>
      <c r="H13" s="42" t="str">
        <f>IF($C13&lt;&gt;"", EmergencyAutoPopulate!E13, "")</f>
        <v/>
      </c>
      <c r="I13" s="42" t="str">
        <f>IF($C13&lt;&gt;"", EmergencyAutoPopulate!F13, "")</f>
        <v/>
      </c>
      <c r="J13" s="42" t="str">
        <f>IF($C13&lt;&gt;"", EmergencyAutoPopulate!G13, "")</f>
        <v/>
      </c>
      <c r="K13" s="42" t="str">
        <f>IF($C13&lt;&gt;"", EmergencyAutoPopulate!H13, "")</f>
        <v/>
      </c>
      <c r="L13" s="42" t="str">
        <f>IF($C13&lt;&gt;"", EmergencyAutoPopulate!I13, "")</f>
        <v/>
      </c>
      <c r="M13" s="42" t="str">
        <f>IF($C13&lt;&gt;"", EmergencyAutoPopulate!J13, "")</f>
        <v/>
      </c>
    </row>
    <row r="14">
      <c r="A14" s="28" t="str">
        <f>IF(C14&lt;&gt;"", EmergencyAutoPopulate!K14, "")</f>
        <v/>
      </c>
      <c r="B14" s="38"/>
      <c r="C14" s="38"/>
      <c r="D14" s="39"/>
      <c r="E14" s="42" t="str">
        <f>IF($C14&lt;&gt;"", EmergencyAutoPopulate!B14, "")</f>
        <v/>
      </c>
      <c r="F14" s="42" t="str">
        <f>IF($C14&lt;&gt;"", EmergencyAutoPopulate!C14, "")</f>
        <v/>
      </c>
      <c r="G14" s="42" t="str">
        <f>IF($C14&lt;&gt;"", EmergencyAutoPopulate!D14, "")</f>
        <v/>
      </c>
      <c r="H14" s="42" t="str">
        <f>IF($C14&lt;&gt;"", EmergencyAutoPopulate!E14, "")</f>
        <v/>
      </c>
      <c r="I14" s="42" t="str">
        <f>IF($C14&lt;&gt;"", EmergencyAutoPopulate!F14, "")</f>
        <v/>
      </c>
      <c r="J14" s="42" t="str">
        <f>IF($C14&lt;&gt;"", EmergencyAutoPopulate!G14, "")</f>
        <v/>
      </c>
      <c r="K14" s="42" t="str">
        <f>IF($C14&lt;&gt;"", EmergencyAutoPopulate!H14, "")</f>
        <v/>
      </c>
      <c r="L14" s="42" t="str">
        <f>IF($C14&lt;&gt;"", EmergencyAutoPopulate!I14, "")</f>
        <v/>
      </c>
      <c r="M14" s="42" t="str">
        <f>IF($C14&lt;&gt;"", EmergencyAutoPopulate!J14, "")</f>
        <v/>
      </c>
    </row>
    <row r="15">
      <c r="A15" s="28" t="str">
        <f>IF(C15&lt;&gt;"", EmergencyAutoPopulate!K15, "")</f>
        <v/>
      </c>
      <c r="B15" s="38"/>
      <c r="C15" s="38"/>
      <c r="D15" s="39"/>
      <c r="E15" s="42" t="str">
        <f>IF($C15&lt;&gt;"", EmergencyAutoPopulate!B15, "")</f>
        <v/>
      </c>
      <c r="F15" s="42" t="str">
        <f>IF($C15&lt;&gt;"", EmergencyAutoPopulate!C15, "")</f>
        <v/>
      </c>
      <c r="G15" s="42" t="str">
        <f>IF($C15&lt;&gt;"", EmergencyAutoPopulate!D15, "")</f>
        <v/>
      </c>
      <c r="H15" s="42" t="str">
        <f>IF($C15&lt;&gt;"", EmergencyAutoPopulate!E15, "")</f>
        <v/>
      </c>
      <c r="I15" s="42" t="str">
        <f>IF($C15&lt;&gt;"", EmergencyAutoPopulate!F15, "")</f>
        <v/>
      </c>
      <c r="J15" s="42" t="str">
        <f>IF($C15&lt;&gt;"", EmergencyAutoPopulate!G15, "")</f>
        <v/>
      </c>
      <c r="K15" s="42" t="str">
        <f>IF($C15&lt;&gt;"", EmergencyAutoPopulate!H15, "")</f>
        <v/>
      </c>
      <c r="L15" s="42" t="str">
        <f>IF($C15&lt;&gt;"", EmergencyAutoPopulate!I15, "")</f>
        <v/>
      </c>
      <c r="M15" s="42" t="str">
        <f>IF($C15&lt;&gt;"", EmergencyAutoPopulate!J15, "")</f>
        <v/>
      </c>
    </row>
    <row r="16">
      <c r="A16" s="28" t="str">
        <f>IF(C16&lt;&gt;"", EmergencyAutoPopulate!K16, "")</f>
        <v/>
      </c>
      <c r="B16" s="38"/>
      <c r="C16" s="38"/>
      <c r="D16" s="39"/>
      <c r="E16" s="42" t="str">
        <f>IF($C16&lt;&gt;"", EmergencyAutoPopulate!B16, "")</f>
        <v/>
      </c>
      <c r="F16" s="42" t="str">
        <f>IF($C16&lt;&gt;"", EmergencyAutoPopulate!C16, "")</f>
        <v/>
      </c>
      <c r="G16" s="42" t="str">
        <f>IF($C16&lt;&gt;"", EmergencyAutoPopulate!D16, "")</f>
        <v/>
      </c>
      <c r="H16" s="42" t="str">
        <f>IF($C16&lt;&gt;"", EmergencyAutoPopulate!E16, "")</f>
        <v/>
      </c>
      <c r="I16" s="42" t="str">
        <f>IF($C16&lt;&gt;"", EmergencyAutoPopulate!F16, "")</f>
        <v/>
      </c>
      <c r="J16" s="42" t="str">
        <f>IF($C16&lt;&gt;"", EmergencyAutoPopulate!G16, "")</f>
        <v/>
      </c>
      <c r="K16" s="42" t="str">
        <f>IF($C16&lt;&gt;"", EmergencyAutoPopulate!H16, "")</f>
        <v/>
      </c>
      <c r="L16" s="42" t="str">
        <f>IF($C16&lt;&gt;"", EmergencyAutoPopulate!I16, "")</f>
        <v/>
      </c>
      <c r="M16" s="42" t="str">
        <f>IF($C16&lt;&gt;"", EmergencyAutoPopulate!J16, "")</f>
        <v/>
      </c>
    </row>
    <row r="17">
      <c r="A17" s="28" t="str">
        <f>IF(C17&lt;&gt;"", EmergencyAutoPopulate!K17, "")</f>
        <v/>
      </c>
      <c r="B17" s="38"/>
      <c r="C17" s="38"/>
      <c r="D17" s="39"/>
      <c r="E17" s="42" t="str">
        <f>IF($C17&lt;&gt;"", EmergencyAutoPopulate!B17, "")</f>
        <v/>
      </c>
      <c r="F17" s="42" t="str">
        <f>IF($C17&lt;&gt;"", EmergencyAutoPopulate!C17, "")</f>
        <v/>
      </c>
      <c r="G17" s="42" t="str">
        <f>IF($C17&lt;&gt;"", EmergencyAutoPopulate!D17, "")</f>
        <v/>
      </c>
      <c r="H17" s="42" t="str">
        <f>IF($C17&lt;&gt;"", EmergencyAutoPopulate!E17, "")</f>
        <v/>
      </c>
      <c r="I17" s="42" t="str">
        <f>IF($C17&lt;&gt;"", EmergencyAutoPopulate!F17, "")</f>
        <v/>
      </c>
      <c r="J17" s="42" t="str">
        <f>IF($C17&lt;&gt;"", EmergencyAutoPopulate!G17, "")</f>
        <v/>
      </c>
      <c r="K17" s="42" t="str">
        <f>IF($C17&lt;&gt;"", EmergencyAutoPopulate!H17, "")</f>
        <v/>
      </c>
      <c r="L17" s="42" t="str">
        <f>IF($C17&lt;&gt;"", EmergencyAutoPopulate!I17, "")</f>
        <v/>
      </c>
      <c r="M17" s="42" t="str">
        <f>IF($C17&lt;&gt;"", EmergencyAutoPopulate!J17, "")</f>
        <v/>
      </c>
    </row>
    <row r="18">
      <c r="A18" s="28" t="str">
        <f>IF(C18&lt;&gt;"", EmergencyAutoPopulate!K18, "")</f>
        <v/>
      </c>
      <c r="B18" s="38"/>
      <c r="C18" s="38"/>
      <c r="D18" s="39"/>
      <c r="E18" s="42" t="str">
        <f>IF($C18&lt;&gt;"", EmergencyAutoPopulate!B18, "")</f>
        <v/>
      </c>
      <c r="F18" s="42" t="str">
        <f>IF($C18&lt;&gt;"", EmergencyAutoPopulate!C18, "")</f>
        <v/>
      </c>
      <c r="G18" s="42" t="str">
        <f>IF($C18&lt;&gt;"", EmergencyAutoPopulate!D18, "")</f>
        <v/>
      </c>
      <c r="H18" s="42" t="str">
        <f>IF($C18&lt;&gt;"", EmergencyAutoPopulate!E18, "")</f>
        <v/>
      </c>
      <c r="I18" s="42" t="str">
        <f>IF($C18&lt;&gt;"", EmergencyAutoPopulate!F18, "")</f>
        <v/>
      </c>
      <c r="J18" s="42" t="str">
        <f>IF($C18&lt;&gt;"", EmergencyAutoPopulate!G18, "")</f>
        <v/>
      </c>
      <c r="K18" s="42" t="str">
        <f>IF($C18&lt;&gt;"", EmergencyAutoPopulate!H18, "")</f>
        <v/>
      </c>
      <c r="L18" s="42" t="str">
        <f>IF($C18&lt;&gt;"", EmergencyAutoPopulate!I18, "")</f>
        <v/>
      </c>
      <c r="M18" s="42" t="str">
        <f>IF($C18&lt;&gt;"", EmergencyAutoPopulate!J18, "")</f>
        <v/>
      </c>
    </row>
    <row r="19">
      <c r="A19" s="28" t="str">
        <f>IF(C19&lt;&gt;"", EmergencyAutoPopulate!K19, "")</f>
        <v/>
      </c>
      <c r="B19" s="38"/>
      <c r="C19" s="38"/>
      <c r="D19" s="39"/>
      <c r="E19" s="42" t="str">
        <f>IF($C19&lt;&gt;"", EmergencyAutoPopulate!B19, "")</f>
        <v/>
      </c>
      <c r="F19" s="42" t="str">
        <f>IF($C19&lt;&gt;"", EmergencyAutoPopulate!C19, "")</f>
        <v/>
      </c>
      <c r="G19" s="42" t="str">
        <f>IF($C19&lt;&gt;"", EmergencyAutoPopulate!D19, "")</f>
        <v/>
      </c>
      <c r="H19" s="42" t="str">
        <f>IF($C19&lt;&gt;"", EmergencyAutoPopulate!E19, "")</f>
        <v/>
      </c>
      <c r="I19" s="42" t="str">
        <f>IF($C19&lt;&gt;"", EmergencyAutoPopulate!F19, "")</f>
        <v/>
      </c>
      <c r="J19" s="42" t="str">
        <f>IF($C19&lt;&gt;"", EmergencyAutoPopulate!G19, "")</f>
        <v/>
      </c>
      <c r="K19" s="42" t="str">
        <f>IF($C19&lt;&gt;"", EmergencyAutoPopulate!H19, "")</f>
        <v/>
      </c>
      <c r="L19" s="42" t="str">
        <f>IF($C19&lt;&gt;"", EmergencyAutoPopulate!I19, "")</f>
        <v/>
      </c>
      <c r="M19" s="42" t="str">
        <f>IF($C19&lt;&gt;"", EmergencyAutoPopulate!J19, "")</f>
        <v/>
      </c>
    </row>
    <row r="20">
      <c r="A20" s="28" t="str">
        <f>IF(C20&lt;&gt;"", EmergencyAutoPopulate!K20, "")</f>
        <v/>
      </c>
      <c r="B20" s="72"/>
      <c r="C20" s="38"/>
      <c r="D20" s="39"/>
      <c r="E20" s="42" t="str">
        <f>IF($C20&lt;&gt;"", EmergencyAutoPopulate!B20, "")</f>
        <v/>
      </c>
      <c r="F20" s="42" t="str">
        <f>IF($C20&lt;&gt;"", EmergencyAutoPopulate!C20, "")</f>
        <v/>
      </c>
      <c r="G20" s="42" t="str">
        <f>IF($C20&lt;&gt;"", EmergencyAutoPopulate!D20, "")</f>
        <v/>
      </c>
      <c r="H20" s="42" t="str">
        <f>IF($C20&lt;&gt;"", EmergencyAutoPopulate!E20, "")</f>
        <v/>
      </c>
      <c r="I20" s="42" t="str">
        <f>IF($C20&lt;&gt;"", EmergencyAutoPopulate!F20, "")</f>
        <v/>
      </c>
      <c r="J20" s="42" t="str">
        <f>IF($C20&lt;&gt;"", EmergencyAutoPopulate!G20, "")</f>
        <v/>
      </c>
      <c r="K20" s="42" t="str">
        <f>IF($C20&lt;&gt;"", EmergencyAutoPopulate!H20, "")</f>
        <v/>
      </c>
      <c r="L20" s="42" t="str">
        <f>IF($C20&lt;&gt;"", EmergencyAutoPopulate!I20, "")</f>
        <v/>
      </c>
      <c r="M20" s="42" t="str">
        <f>IF($C20&lt;&gt;"", EmergencyAutoPopulate!J20, "")</f>
        <v/>
      </c>
    </row>
    <row r="21">
      <c r="A21" s="28" t="str">
        <f>IF(C21&lt;&gt;"", EmergencyAutoPopulate!K21, "")</f>
        <v/>
      </c>
      <c r="B21" s="38"/>
      <c r="C21" s="38"/>
      <c r="D21" s="39"/>
      <c r="E21" s="42" t="str">
        <f>IF($C21&lt;&gt;"", EmergencyAutoPopulate!B21, "")</f>
        <v/>
      </c>
      <c r="F21" s="42" t="str">
        <f>IF($C21&lt;&gt;"", EmergencyAutoPopulate!C21, "")</f>
        <v/>
      </c>
      <c r="G21" s="42" t="str">
        <f>IF($C21&lt;&gt;"", EmergencyAutoPopulate!D21, "")</f>
        <v/>
      </c>
      <c r="H21" s="42" t="str">
        <f>IF($C21&lt;&gt;"", EmergencyAutoPopulate!E21, "")</f>
        <v/>
      </c>
      <c r="I21" s="42" t="str">
        <f>IF($C21&lt;&gt;"", EmergencyAutoPopulate!F21, "")</f>
        <v/>
      </c>
      <c r="J21" s="42" t="str">
        <f>IF($C21&lt;&gt;"", EmergencyAutoPopulate!G21, "")</f>
        <v/>
      </c>
      <c r="K21" s="42" t="str">
        <f>IF($C21&lt;&gt;"", EmergencyAutoPopulate!H21, "")</f>
        <v/>
      </c>
      <c r="L21" s="42" t="str">
        <f>IF($C21&lt;&gt;"", EmergencyAutoPopulate!I21, "")</f>
        <v/>
      </c>
      <c r="M21" s="42" t="str">
        <f>IF($C21&lt;&gt;"", EmergencyAutoPopulate!J21, "")</f>
        <v/>
      </c>
    </row>
    <row r="22">
      <c r="A22" s="28" t="str">
        <f>IF(C22&lt;&gt;"", EmergencyAutoPopulate!K22, "")</f>
        <v/>
      </c>
      <c r="B22" s="39"/>
      <c r="C22" s="38"/>
      <c r="D22" s="39"/>
      <c r="E22" s="42" t="str">
        <f>IF($C22&lt;&gt;"", EmergencyAutoPopulate!B22, "")</f>
        <v/>
      </c>
      <c r="F22" s="42" t="str">
        <f>IF($C22&lt;&gt;"", EmergencyAutoPopulate!C22, "")</f>
        <v/>
      </c>
      <c r="G22" s="42" t="str">
        <f>IF($C22&lt;&gt;"", EmergencyAutoPopulate!D22, "")</f>
        <v/>
      </c>
      <c r="H22" s="42" t="str">
        <f>IF($C22&lt;&gt;"", EmergencyAutoPopulate!E22, "")</f>
        <v/>
      </c>
      <c r="I22" s="42" t="str">
        <f>IF($C22&lt;&gt;"", EmergencyAutoPopulate!F22, "")</f>
        <v/>
      </c>
      <c r="J22" s="42" t="str">
        <f>IF($C22&lt;&gt;"", EmergencyAutoPopulate!G22, "")</f>
        <v/>
      </c>
      <c r="K22" s="42" t="str">
        <f>IF($C22&lt;&gt;"", EmergencyAutoPopulate!H22, "")</f>
        <v/>
      </c>
      <c r="L22" s="42" t="str">
        <f>IF($C22&lt;&gt;"", EmergencyAutoPopulate!I22, "")</f>
        <v/>
      </c>
      <c r="M22" s="42" t="str">
        <f>IF($C22&lt;&gt;"", EmergencyAutoPopulate!J22, "")</f>
        <v/>
      </c>
    </row>
    <row r="23">
      <c r="A23" s="28" t="str">
        <f>IF(C23&lt;&gt;"", EmergencyAutoPopulate!K23, "")</f>
        <v/>
      </c>
      <c r="C23" s="38"/>
      <c r="D23" s="39"/>
      <c r="E23" s="42" t="str">
        <f>IF($C23&lt;&gt;"", EmergencyAutoPopulate!B23, "")</f>
        <v/>
      </c>
      <c r="F23" s="42" t="str">
        <f>IF($C23&lt;&gt;"", EmergencyAutoPopulate!C23, "")</f>
        <v/>
      </c>
      <c r="G23" s="42" t="str">
        <f>IF($C23&lt;&gt;"", EmergencyAutoPopulate!D23, "")</f>
        <v/>
      </c>
      <c r="H23" s="42" t="str">
        <f>IF($C23&lt;&gt;"", EmergencyAutoPopulate!E23, "")</f>
        <v/>
      </c>
      <c r="I23" s="42" t="str">
        <f>IF($C23&lt;&gt;"", EmergencyAutoPopulate!F23, "")</f>
        <v/>
      </c>
      <c r="J23" s="42" t="str">
        <f>IF($C23&lt;&gt;"", EmergencyAutoPopulate!G23, "")</f>
        <v/>
      </c>
      <c r="K23" s="42" t="str">
        <f>IF($C23&lt;&gt;"", EmergencyAutoPopulate!H23, "")</f>
        <v/>
      </c>
      <c r="L23" s="42" t="str">
        <f>IF($C23&lt;&gt;"", EmergencyAutoPopulate!I23, "")</f>
        <v/>
      </c>
      <c r="M23" s="42" t="str">
        <f>IF($C23&lt;&gt;"", EmergencyAutoPopulate!J23, "")</f>
        <v/>
      </c>
    </row>
    <row r="24">
      <c r="A24" s="28" t="str">
        <f>IF(C24&lt;&gt;"", EmergencyAutoPopulate!K24, "")</f>
        <v/>
      </c>
      <c r="C24" s="38"/>
      <c r="D24" s="39"/>
      <c r="E24" s="42" t="str">
        <f>IF($C24&lt;&gt;"", EmergencyAutoPopulate!B24, "")</f>
        <v/>
      </c>
      <c r="F24" s="42" t="str">
        <f>IF($C24&lt;&gt;"", EmergencyAutoPopulate!C24, "")</f>
        <v/>
      </c>
      <c r="G24" s="42" t="str">
        <f>IF($C24&lt;&gt;"", EmergencyAutoPopulate!D24, "")</f>
        <v/>
      </c>
      <c r="H24" s="42" t="str">
        <f>IF($C24&lt;&gt;"", EmergencyAutoPopulate!E24, "")</f>
        <v/>
      </c>
      <c r="I24" s="42" t="str">
        <f>IF($C24&lt;&gt;"", EmergencyAutoPopulate!F24, "")</f>
        <v/>
      </c>
      <c r="J24" s="42" t="str">
        <f>IF($C24&lt;&gt;"", EmergencyAutoPopulate!G24, "")</f>
        <v/>
      </c>
      <c r="K24" s="42" t="str">
        <f>IF($C24&lt;&gt;"", EmergencyAutoPopulate!H24, "")</f>
        <v/>
      </c>
      <c r="L24" s="42" t="str">
        <f>IF($C24&lt;&gt;"", EmergencyAutoPopulate!I24, "")</f>
        <v/>
      </c>
      <c r="M24" s="42" t="str">
        <f>IF($C24&lt;&gt;"", EmergencyAutoPopulate!J24, "")</f>
        <v/>
      </c>
    </row>
    <row r="25">
      <c r="A25" s="28" t="str">
        <f>IF(C25&lt;&gt;"", EmergencyAutoPopulate!K25, "")</f>
        <v/>
      </c>
      <c r="C25" s="38"/>
      <c r="D25" s="39"/>
      <c r="E25" s="42" t="str">
        <f>IF($C25&lt;&gt;"", EmergencyAutoPopulate!B25, "")</f>
        <v/>
      </c>
      <c r="F25" s="42" t="str">
        <f>IF($C25&lt;&gt;"", EmergencyAutoPopulate!C25, "")</f>
        <v/>
      </c>
      <c r="G25" s="42" t="str">
        <f>IF($C25&lt;&gt;"", EmergencyAutoPopulate!D25, "")</f>
        <v/>
      </c>
      <c r="H25" s="42" t="str">
        <f>IF($C25&lt;&gt;"", EmergencyAutoPopulate!E25, "")</f>
        <v/>
      </c>
      <c r="I25" s="42" t="str">
        <f>IF($C25&lt;&gt;"", EmergencyAutoPopulate!F25, "")</f>
        <v/>
      </c>
      <c r="J25" s="42" t="str">
        <f>IF($C25&lt;&gt;"", EmergencyAutoPopulate!G25, "")</f>
        <v/>
      </c>
      <c r="K25" s="42" t="str">
        <f>IF($C25&lt;&gt;"", EmergencyAutoPopulate!H25, "")</f>
        <v/>
      </c>
      <c r="L25" s="42" t="str">
        <f>IF($C25&lt;&gt;"", EmergencyAutoPopulate!I25, "")</f>
        <v/>
      </c>
      <c r="M25" s="42" t="str">
        <f>IF($C25&lt;&gt;"", EmergencyAutoPopulate!J25, "")</f>
        <v/>
      </c>
    </row>
    <row r="26">
      <c r="A26" s="28" t="str">
        <f>IF(C26&lt;&gt;"", EmergencyAutoPopulate!K26, "")</f>
        <v/>
      </c>
      <c r="C26" s="38"/>
      <c r="D26" s="39"/>
      <c r="E26" s="42" t="str">
        <f>IF($C26&lt;&gt;"", EmergencyAutoPopulate!B26, "")</f>
        <v/>
      </c>
      <c r="F26" s="42" t="str">
        <f>IF($C26&lt;&gt;"", EmergencyAutoPopulate!C26, "")</f>
        <v/>
      </c>
      <c r="G26" s="42" t="str">
        <f>IF($C26&lt;&gt;"", EmergencyAutoPopulate!D26, "")</f>
        <v/>
      </c>
      <c r="H26" s="42" t="str">
        <f>IF($C26&lt;&gt;"", EmergencyAutoPopulate!E26, "")</f>
        <v/>
      </c>
      <c r="I26" s="42" t="str">
        <f>IF($C26&lt;&gt;"", EmergencyAutoPopulate!F26, "")</f>
        <v/>
      </c>
      <c r="J26" s="42" t="str">
        <f>IF($C26&lt;&gt;"", EmergencyAutoPopulate!G26, "")</f>
        <v/>
      </c>
      <c r="K26" s="42" t="str">
        <f>IF($C26&lt;&gt;"", EmergencyAutoPopulate!H26, "")</f>
        <v/>
      </c>
      <c r="L26" s="42" t="str">
        <f>IF($C26&lt;&gt;"", EmergencyAutoPopulate!I26, "")</f>
        <v/>
      </c>
      <c r="M26" s="42" t="str">
        <f>IF($C26&lt;&gt;"", EmergencyAutoPopulate!J26, "")</f>
        <v/>
      </c>
    </row>
    <row r="27">
      <c r="A27" s="28" t="str">
        <f>IF(C27&lt;&gt;"", EmergencyAutoPopulate!K27, "")</f>
        <v/>
      </c>
      <c r="C27" s="38"/>
      <c r="D27" s="39"/>
      <c r="E27" s="42" t="str">
        <f>IF($C27&lt;&gt;"", EmergencyAutoPopulate!B27, "")</f>
        <v/>
      </c>
      <c r="F27" s="42" t="str">
        <f>IF($C27&lt;&gt;"", EmergencyAutoPopulate!C27, "")</f>
        <v/>
      </c>
      <c r="G27" s="42" t="str">
        <f>IF($C27&lt;&gt;"", EmergencyAutoPopulate!D27, "")</f>
        <v/>
      </c>
      <c r="H27" s="42" t="str">
        <f>IF($C27&lt;&gt;"", EmergencyAutoPopulate!E27, "")</f>
        <v/>
      </c>
      <c r="I27" s="42" t="str">
        <f>IF($C27&lt;&gt;"", EmergencyAutoPopulate!F27, "")</f>
        <v/>
      </c>
      <c r="J27" s="42" t="str">
        <f>IF($C27&lt;&gt;"", EmergencyAutoPopulate!G27, "")</f>
        <v/>
      </c>
      <c r="K27" s="42" t="str">
        <f>IF($C27&lt;&gt;"", EmergencyAutoPopulate!H27, "")</f>
        <v/>
      </c>
      <c r="L27" s="42" t="str">
        <f>IF($C27&lt;&gt;"", EmergencyAutoPopulate!I27, "")</f>
        <v/>
      </c>
      <c r="M27" s="42" t="str">
        <f>IF($C27&lt;&gt;"", EmergencyAutoPopulate!J27, "")</f>
        <v/>
      </c>
    </row>
    <row r="28">
      <c r="A28" s="28" t="str">
        <f>IF(C28&lt;&gt;"", EmergencyAutoPopulate!K28, "")</f>
        <v/>
      </c>
      <c r="C28" s="38"/>
      <c r="D28" s="39"/>
      <c r="E28" s="42" t="str">
        <f>IF($C28&lt;&gt;"", EmergencyAutoPopulate!B28, "")</f>
        <v/>
      </c>
      <c r="F28" s="42" t="str">
        <f>IF($C28&lt;&gt;"", EmergencyAutoPopulate!C28, "")</f>
        <v/>
      </c>
      <c r="G28" s="42" t="str">
        <f>IF($C28&lt;&gt;"", EmergencyAutoPopulate!D28, "")</f>
        <v/>
      </c>
      <c r="H28" s="42" t="str">
        <f>IF($C28&lt;&gt;"", EmergencyAutoPopulate!E28, "")</f>
        <v/>
      </c>
      <c r="I28" s="42" t="str">
        <f>IF($C28&lt;&gt;"", EmergencyAutoPopulate!F28, "")</f>
        <v/>
      </c>
      <c r="J28" s="42" t="str">
        <f>IF($C28&lt;&gt;"", EmergencyAutoPopulate!G28, "")</f>
        <v/>
      </c>
      <c r="K28" s="42" t="str">
        <f>IF($C28&lt;&gt;"", EmergencyAutoPopulate!H28, "")</f>
        <v/>
      </c>
      <c r="L28" s="42" t="str">
        <f>IF($C28&lt;&gt;"", EmergencyAutoPopulate!I28, "")</f>
        <v/>
      </c>
      <c r="M28" s="42" t="str">
        <f>IF($C28&lt;&gt;"", EmergencyAutoPopulate!J28, "")</f>
        <v/>
      </c>
    </row>
    <row r="29">
      <c r="A29" s="28" t="str">
        <f>IF(C29&lt;&gt;"", EmergencyAutoPopulate!K29, "")</f>
        <v/>
      </c>
      <c r="C29" s="38"/>
      <c r="D29" s="39"/>
      <c r="E29" s="42" t="str">
        <f>IF($C29&lt;&gt;"", EmergencyAutoPopulate!B29, "")</f>
        <v/>
      </c>
      <c r="F29" s="42" t="str">
        <f>IF($C29&lt;&gt;"", EmergencyAutoPopulate!C29, "")</f>
        <v/>
      </c>
      <c r="G29" s="42" t="str">
        <f>IF($C29&lt;&gt;"", EmergencyAutoPopulate!D29, "")</f>
        <v/>
      </c>
      <c r="H29" s="42" t="str">
        <f>IF($C29&lt;&gt;"", EmergencyAutoPopulate!E29, "")</f>
        <v/>
      </c>
      <c r="I29" s="42" t="str">
        <f>IF($C29&lt;&gt;"", EmergencyAutoPopulate!F29, "")</f>
        <v/>
      </c>
      <c r="J29" s="42" t="str">
        <f>IF($C29&lt;&gt;"", EmergencyAutoPopulate!G29, "")</f>
        <v/>
      </c>
      <c r="K29" s="42" t="str">
        <f>IF($C29&lt;&gt;"", EmergencyAutoPopulate!H29, "")</f>
        <v/>
      </c>
      <c r="L29" s="42" t="str">
        <f>IF($C29&lt;&gt;"", EmergencyAutoPopulate!I29, "")</f>
        <v/>
      </c>
      <c r="M29" s="42" t="str">
        <f>IF($C29&lt;&gt;"", EmergencyAutoPopulate!J29, "")</f>
        <v/>
      </c>
    </row>
    <row r="30">
      <c r="A30" s="28" t="str">
        <f>IF(C30&lt;&gt;"", EmergencyAutoPopulate!K30, "")</f>
        <v/>
      </c>
      <c r="C30" s="38"/>
      <c r="D30" s="39"/>
      <c r="E30" s="42" t="str">
        <f>IF($C30&lt;&gt;"", EmergencyAutoPopulate!B30, "")</f>
        <v/>
      </c>
      <c r="F30" s="42" t="str">
        <f>IF($C30&lt;&gt;"", EmergencyAutoPopulate!C30, "")</f>
        <v/>
      </c>
      <c r="G30" s="42" t="str">
        <f>IF($C30&lt;&gt;"", EmergencyAutoPopulate!D30, "")</f>
        <v/>
      </c>
      <c r="H30" s="42" t="str">
        <f>IF($C30&lt;&gt;"", EmergencyAutoPopulate!E30, "")</f>
        <v/>
      </c>
      <c r="I30" s="42" t="str">
        <f>IF($C30&lt;&gt;"", EmergencyAutoPopulate!F30, "")</f>
        <v/>
      </c>
      <c r="J30" s="42" t="str">
        <f>IF($C30&lt;&gt;"", EmergencyAutoPopulate!G30, "")</f>
        <v/>
      </c>
      <c r="K30" s="42" t="str">
        <f>IF($C30&lt;&gt;"", EmergencyAutoPopulate!H30, "")</f>
        <v/>
      </c>
      <c r="L30" s="42" t="str">
        <f>IF($C30&lt;&gt;"", EmergencyAutoPopulate!I30, "")</f>
        <v/>
      </c>
      <c r="M30" s="42" t="str">
        <f>IF($C30&lt;&gt;"", EmergencyAutoPopulate!J30, "")</f>
        <v/>
      </c>
    </row>
    <row r="31">
      <c r="A31" s="28" t="str">
        <f>IF(C31&lt;&gt;"", EmergencyAutoPopulate!K31, "")</f>
        <v/>
      </c>
      <c r="C31" s="38"/>
      <c r="D31" s="39"/>
      <c r="E31" s="42" t="str">
        <f>IF($C31&lt;&gt;"", EmergencyAutoPopulate!B31, "")</f>
        <v/>
      </c>
      <c r="F31" s="42" t="str">
        <f>IF($C31&lt;&gt;"", EmergencyAutoPopulate!C31, "")</f>
        <v/>
      </c>
      <c r="G31" s="42" t="str">
        <f>IF($C31&lt;&gt;"", EmergencyAutoPopulate!D31, "")</f>
        <v/>
      </c>
      <c r="H31" s="42" t="str">
        <f>IF($C31&lt;&gt;"", EmergencyAutoPopulate!E31, "")</f>
        <v/>
      </c>
      <c r="I31" s="42" t="str">
        <f>IF($C31&lt;&gt;"", EmergencyAutoPopulate!F31, "")</f>
        <v/>
      </c>
      <c r="J31" s="42" t="str">
        <f>IF($C31&lt;&gt;"", EmergencyAutoPopulate!G31, "")</f>
        <v/>
      </c>
      <c r="K31" s="42" t="str">
        <f>IF($C31&lt;&gt;"", EmergencyAutoPopulate!H31, "")</f>
        <v/>
      </c>
      <c r="L31" s="42" t="str">
        <f>IF($C31&lt;&gt;"", EmergencyAutoPopulate!I31, "")</f>
        <v/>
      </c>
      <c r="M31" s="42" t="str">
        <f>IF($C31&lt;&gt;"", EmergencyAutoPopulate!J31, "")</f>
        <v/>
      </c>
    </row>
    <row r="32">
      <c r="A32" s="28" t="str">
        <f>IF(C32&lt;&gt;"", EmergencyAutoPopulate!K32, "")</f>
        <v/>
      </c>
      <c r="C32" s="38"/>
      <c r="D32" s="39"/>
      <c r="E32" s="42" t="str">
        <f>IF($C32&lt;&gt;"", EmergencyAutoPopulate!B32, "")</f>
        <v/>
      </c>
      <c r="F32" s="42" t="str">
        <f>IF($C32&lt;&gt;"", EmergencyAutoPopulate!C32, "")</f>
        <v/>
      </c>
      <c r="G32" s="42" t="str">
        <f>IF($C32&lt;&gt;"", EmergencyAutoPopulate!D32, "")</f>
        <v/>
      </c>
      <c r="H32" s="42" t="str">
        <f>IF($C32&lt;&gt;"", EmergencyAutoPopulate!E32, "")</f>
        <v/>
      </c>
      <c r="I32" s="42" t="str">
        <f>IF($C32&lt;&gt;"", EmergencyAutoPopulate!F32, "")</f>
        <v/>
      </c>
      <c r="J32" s="42" t="str">
        <f>IF($C32&lt;&gt;"", EmergencyAutoPopulate!G32, "")</f>
        <v/>
      </c>
      <c r="K32" s="42" t="str">
        <f>IF($C32&lt;&gt;"", EmergencyAutoPopulate!H32, "")</f>
        <v/>
      </c>
      <c r="L32" s="42" t="str">
        <f>IF($C32&lt;&gt;"", EmergencyAutoPopulate!I32, "")</f>
        <v/>
      </c>
      <c r="M32" s="42" t="str">
        <f>IF($C32&lt;&gt;"", EmergencyAutoPopulate!J32, "")</f>
        <v/>
      </c>
    </row>
    <row r="33">
      <c r="A33" s="28" t="str">
        <f>IF(C33&lt;&gt;"", EmergencyAutoPopulate!K33, "")</f>
        <v/>
      </c>
      <c r="C33" s="38"/>
      <c r="D33" s="39"/>
      <c r="E33" s="42" t="str">
        <f>IF($C33&lt;&gt;"", EmergencyAutoPopulate!B33, "")</f>
        <v/>
      </c>
      <c r="F33" s="42" t="str">
        <f>IF($C33&lt;&gt;"", EmergencyAutoPopulate!C33, "")</f>
        <v/>
      </c>
      <c r="G33" s="42" t="str">
        <f>IF($C33&lt;&gt;"", EmergencyAutoPopulate!D33, "")</f>
        <v/>
      </c>
      <c r="H33" s="42" t="str">
        <f>IF($C33&lt;&gt;"", EmergencyAutoPopulate!E33, "")</f>
        <v/>
      </c>
      <c r="I33" s="42" t="str">
        <f>IF($C33&lt;&gt;"", EmergencyAutoPopulate!F33, "")</f>
        <v/>
      </c>
      <c r="J33" s="42" t="str">
        <f>IF($C33&lt;&gt;"", EmergencyAutoPopulate!G33, "")</f>
        <v/>
      </c>
      <c r="K33" s="42" t="str">
        <f>IF($C33&lt;&gt;"", EmergencyAutoPopulate!H33, "")</f>
        <v/>
      </c>
      <c r="L33" s="42" t="str">
        <f>IF($C33&lt;&gt;"", EmergencyAutoPopulate!I33, "")</f>
        <v/>
      </c>
      <c r="M33" s="42" t="str">
        <f>IF($C33&lt;&gt;"", EmergencyAutoPopulate!J33, "")</f>
        <v/>
      </c>
    </row>
    <row r="34">
      <c r="A34" s="28" t="str">
        <f>IF(C34&lt;&gt;"", EmergencyAutoPopulate!K34, "")</f>
        <v/>
      </c>
      <c r="C34" s="38"/>
      <c r="D34" s="39"/>
      <c r="E34" s="42" t="str">
        <f>IF($C34&lt;&gt;"", EmergencyAutoPopulate!B34, "")</f>
        <v/>
      </c>
      <c r="F34" s="42" t="str">
        <f>IF($C34&lt;&gt;"", EmergencyAutoPopulate!C34, "")</f>
        <v/>
      </c>
      <c r="G34" s="42" t="str">
        <f>IF($C34&lt;&gt;"", EmergencyAutoPopulate!D34, "")</f>
        <v/>
      </c>
      <c r="H34" s="42" t="str">
        <f>IF($C34&lt;&gt;"", EmergencyAutoPopulate!E34, "")</f>
        <v/>
      </c>
      <c r="I34" s="42" t="str">
        <f>IF($C34&lt;&gt;"", EmergencyAutoPopulate!F34, "")</f>
        <v/>
      </c>
      <c r="J34" s="42" t="str">
        <f>IF($C34&lt;&gt;"", EmergencyAutoPopulate!G34, "")</f>
        <v/>
      </c>
      <c r="K34" s="42" t="str">
        <f>IF($C34&lt;&gt;"", EmergencyAutoPopulate!H34, "")</f>
        <v/>
      </c>
      <c r="L34" s="42" t="str">
        <f>IF($C34&lt;&gt;"", EmergencyAutoPopulate!I34, "")</f>
        <v/>
      </c>
      <c r="M34" s="42" t="str">
        <f>IF($C34&lt;&gt;"", EmergencyAutoPopulate!J34, "")</f>
        <v/>
      </c>
    </row>
    <row r="35">
      <c r="A35" s="28" t="str">
        <f>IF(C35&lt;&gt;"", EmergencyAutoPopulate!K35, "")</f>
        <v/>
      </c>
      <c r="C35" s="38"/>
      <c r="D35" s="39"/>
      <c r="E35" s="42" t="str">
        <f>IF($C35&lt;&gt;"", EmergencyAutoPopulate!B35, "")</f>
        <v/>
      </c>
      <c r="F35" s="42" t="str">
        <f>IF($C35&lt;&gt;"", EmergencyAutoPopulate!C35, "")</f>
        <v/>
      </c>
      <c r="G35" s="42" t="str">
        <f>IF($C35&lt;&gt;"", EmergencyAutoPopulate!D35, "")</f>
        <v/>
      </c>
      <c r="H35" s="42" t="str">
        <f>IF($C35&lt;&gt;"", EmergencyAutoPopulate!E35, "")</f>
        <v/>
      </c>
      <c r="I35" s="42" t="str">
        <f>IF($C35&lt;&gt;"", EmergencyAutoPopulate!F35, "")</f>
        <v/>
      </c>
      <c r="J35" s="42" t="str">
        <f>IF($C35&lt;&gt;"", EmergencyAutoPopulate!G35, "")</f>
        <v/>
      </c>
      <c r="K35" s="42" t="str">
        <f>IF($C35&lt;&gt;"", EmergencyAutoPopulate!H35, "")</f>
        <v/>
      </c>
      <c r="L35" s="42" t="str">
        <f>IF($C35&lt;&gt;"", EmergencyAutoPopulate!I35, "")</f>
        <v/>
      </c>
      <c r="M35" s="42" t="str">
        <f>IF($C35&lt;&gt;"", EmergencyAutoPopulate!J35, "")</f>
        <v/>
      </c>
    </row>
    <row r="36">
      <c r="A36" s="28" t="str">
        <f>IF(C36&lt;&gt;"", EmergencyAutoPopulate!K36, "")</f>
        <v/>
      </c>
      <c r="C36" s="38"/>
      <c r="D36" s="39"/>
      <c r="E36" s="42" t="str">
        <f>IF($C36&lt;&gt;"", EmergencyAutoPopulate!B36, "")</f>
        <v/>
      </c>
      <c r="F36" s="42" t="str">
        <f>IF($C36&lt;&gt;"", EmergencyAutoPopulate!C36, "")</f>
        <v/>
      </c>
      <c r="G36" s="42" t="str">
        <f>IF($C36&lt;&gt;"", EmergencyAutoPopulate!D36, "")</f>
        <v/>
      </c>
      <c r="H36" s="42" t="str">
        <f>IF($C36&lt;&gt;"", EmergencyAutoPopulate!E36, "")</f>
        <v/>
      </c>
      <c r="I36" s="42" t="str">
        <f>IF($C36&lt;&gt;"", EmergencyAutoPopulate!F36, "")</f>
        <v/>
      </c>
      <c r="J36" s="42" t="str">
        <f>IF($C36&lt;&gt;"", EmergencyAutoPopulate!G36, "")</f>
        <v/>
      </c>
      <c r="K36" s="42" t="str">
        <f>IF($C36&lt;&gt;"", EmergencyAutoPopulate!H36, "")</f>
        <v/>
      </c>
      <c r="L36" s="42" t="str">
        <f>IF($C36&lt;&gt;"", EmergencyAutoPopulate!I36, "")</f>
        <v/>
      </c>
      <c r="M36" s="42" t="str">
        <f>IF($C36&lt;&gt;"", EmergencyAutoPopulate!J36, "")</f>
        <v/>
      </c>
    </row>
    <row r="37">
      <c r="A37" s="28" t="str">
        <f>IF(C37&lt;&gt;"", EmergencyAutoPopulate!K37, "")</f>
        <v/>
      </c>
      <c r="C37" s="38"/>
      <c r="D37" s="39"/>
      <c r="E37" s="42" t="str">
        <f>IF($C37&lt;&gt;"", EmergencyAutoPopulate!B37, "")</f>
        <v/>
      </c>
      <c r="F37" s="42" t="str">
        <f>IF($C37&lt;&gt;"", EmergencyAutoPopulate!C37, "")</f>
        <v/>
      </c>
      <c r="G37" s="42" t="str">
        <f>IF($C37&lt;&gt;"", EmergencyAutoPopulate!D37, "")</f>
        <v/>
      </c>
      <c r="H37" s="42" t="str">
        <f>IF($C37&lt;&gt;"", EmergencyAutoPopulate!E37, "")</f>
        <v/>
      </c>
      <c r="I37" s="42" t="str">
        <f>IF($C37&lt;&gt;"", EmergencyAutoPopulate!F37, "")</f>
        <v/>
      </c>
      <c r="J37" s="42" t="str">
        <f>IF($C37&lt;&gt;"", EmergencyAutoPopulate!G37, "")</f>
        <v/>
      </c>
      <c r="K37" s="42" t="str">
        <f>IF($C37&lt;&gt;"", EmergencyAutoPopulate!H37, "")</f>
        <v/>
      </c>
      <c r="L37" s="42" t="str">
        <f>IF($C37&lt;&gt;"", EmergencyAutoPopulate!I37, "")</f>
        <v/>
      </c>
      <c r="M37" s="42" t="str">
        <f>IF($C37&lt;&gt;"", EmergencyAutoPopulate!J37, "")</f>
        <v/>
      </c>
    </row>
    <row r="38">
      <c r="A38" s="28" t="str">
        <f>IF(C38&lt;&gt;"", EmergencyAutoPopulate!K38, "")</f>
        <v/>
      </c>
      <c r="C38" s="38"/>
      <c r="D38" s="39"/>
      <c r="E38" s="42" t="str">
        <f>IF($C38&lt;&gt;"", EmergencyAutoPopulate!B38, "")</f>
        <v/>
      </c>
      <c r="F38" s="42" t="str">
        <f>IF($C38&lt;&gt;"", EmergencyAutoPopulate!C38, "")</f>
        <v/>
      </c>
      <c r="G38" s="42" t="str">
        <f>IF($C38&lt;&gt;"", EmergencyAutoPopulate!D38, "")</f>
        <v/>
      </c>
      <c r="H38" s="42" t="str">
        <f>IF($C38&lt;&gt;"", EmergencyAutoPopulate!E38, "")</f>
        <v/>
      </c>
      <c r="I38" s="42" t="str">
        <f>IF($C38&lt;&gt;"", EmergencyAutoPopulate!F38, "")</f>
        <v/>
      </c>
      <c r="J38" s="42" t="str">
        <f>IF($C38&lt;&gt;"", EmergencyAutoPopulate!G38, "")</f>
        <v/>
      </c>
      <c r="K38" s="42" t="str">
        <f>IF($C38&lt;&gt;"", EmergencyAutoPopulate!H38, "")</f>
        <v/>
      </c>
      <c r="L38" s="42" t="str">
        <f>IF($C38&lt;&gt;"", EmergencyAutoPopulate!I38, "")</f>
        <v/>
      </c>
      <c r="M38" s="42" t="str">
        <f>IF($C38&lt;&gt;"", EmergencyAutoPopulate!J38, "")</f>
        <v/>
      </c>
    </row>
    <row r="39">
      <c r="A39" s="28" t="str">
        <f>IF(C39&lt;&gt;"", EmergencyAutoPopulate!K39, "")</f>
        <v/>
      </c>
      <c r="C39" s="38"/>
      <c r="D39" s="39"/>
      <c r="E39" s="42" t="str">
        <f>IF($C39&lt;&gt;"", EmergencyAutoPopulate!B39, "")</f>
        <v/>
      </c>
      <c r="F39" s="42" t="str">
        <f>IF($C39&lt;&gt;"", EmergencyAutoPopulate!C39, "")</f>
        <v/>
      </c>
      <c r="G39" s="42" t="str">
        <f>IF($C39&lt;&gt;"", EmergencyAutoPopulate!D39, "")</f>
        <v/>
      </c>
      <c r="H39" s="42" t="str">
        <f>IF($C39&lt;&gt;"", EmergencyAutoPopulate!E39, "")</f>
        <v/>
      </c>
      <c r="I39" s="42" t="str">
        <f>IF($C39&lt;&gt;"", EmergencyAutoPopulate!F39, "")</f>
        <v/>
      </c>
      <c r="J39" s="42" t="str">
        <f>IF($C39&lt;&gt;"", EmergencyAutoPopulate!G39, "")</f>
        <v/>
      </c>
      <c r="K39" s="42" t="str">
        <f>IF($C39&lt;&gt;"", EmergencyAutoPopulate!H39, "")</f>
        <v/>
      </c>
      <c r="L39" s="42" t="str">
        <f>IF($C39&lt;&gt;"", EmergencyAutoPopulate!I39, "")</f>
        <v/>
      </c>
      <c r="M39" s="42" t="str">
        <f>IF($C39&lt;&gt;"", EmergencyAutoPopulate!J39, "")</f>
        <v/>
      </c>
    </row>
    <row r="40">
      <c r="A40" s="28" t="str">
        <f>IF(C40&lt;&gt;"", EmergencyAutoPopulate!K40, "")</f>
        <v/>
      </c>
      <c r="C40" s="38"/>
      <c r="D40" s="39"/>
      <c r="E40" s="42" t="str">
        <f>IF($C40&lt;&gt;"", EmergencyAutoPopulate!B40, "")</f>
        <v/>
      </c>
      <c r="F40" s="42" t="str">
        <f>IF($C40&lt;&gt;"", EmergencyAutoPopulate!C40, "")</f>
        <v/>
      </c>
      <c r="G40" s="42" t="str">
        <f>IF($C40&lt;&gt;"", EmergencyAutoPopulate!D40, "")</f>
        <v/>
      </c>
      <c r="H40" s="42" t="str">
        <f>IF($C40&lt;&gt;"", EmergencyAutoPopulate!E40, "")</f>
        <v/>
      </c>
      <c r="I40" s="42" t="str">
        <f>IF($C40&lt;&gt;"", EmergencyAutoPopulate!F40, "")</f>
        <v/>
      </c>
      <c r="J40" s="42" t="str">
        <f>IF($C40&lt;&gt;"", EmergencyAutoPopulate!G40, "")</f>
        <v/>
      </c>
      <c r="K40" s="42" t="str">
        <f>IF($C40&lt;&gt;"", EmergencyAutoPopulate!H40, "")</f>
        <v/>
      </c>
      <c r="L40" s="42" t="str">
        <f>IF($C40&lt;&gt;"", EmergencyAutoPopulate!I40, "")</f>
        <v/>
      </c>
      <c r="M40" s="42" t="str">
        <f>IF($C40&lt;&gt;"", EmergencyAutoPopulate!J40, "")</f>
        <v/>
      </c>
    </row>
    <row r="41">
      <c r="A41" s="28" t="str">
        <f>IF(C41&lt;&gt;"", EmergencyAutoPopulate!K41, "")</f>
        <v/>
      </c>
      <c r="C41" s="38"/>
      <c r="D41" s="39"/>
      <c r="E41" s="42" t="str">
        <f>IF($C41&lt;&gt;"", EmergencyAutoPopulate!B41, "")</f>
        <v/>
      </c>
      <c r="F41" s="42" t="str">
        <f>IF($C41&lt;&gt;"", EmergencyAutoPopulate!C41, "")</f>
        <v/>
      </c>
      <c r="G41" s="42" t="str">
        <f>IF($C41&lt;&gt;"", EmergencyAutoPopulate!D41, "")</f>
        <v/>
      </c>
      <c r="H41" s="42" t="str">
        <f>IF($C41&lt;&gt;"", EmergencyAutoPopulate!E41, "")</f>
        <v/>
      </c>
      <c r="I41" s="42" t="str">
        <f>IF($C41&lt;&gt;"", EmergencyAutoPopulate!F41, "")</f>
        <v/>
      </c>
      <c r="J41" s="42" t="str">
        <f>IF($C41&lt;&gt;"", EmergencyAutoPopulate!G41, "")</f>
        <v/>
      </c>
      <c r="K41" s="42" t="str">
        <f>IF($C41&lt;&gt;"", EmergencyAutoPopulate!H41, "")</f>
        <v/>
      </c>
      <c r="L41" s="42" t="str">
        <f>IF($C41&lt;&gt;"", EmergencyAutoPopulate!I41, "")</f>
        <v/>
      </c>
      <c r="M41" s="42" t="str">
        <f>IF($C41&lt;&gt;"", EmergencyAutoPopulate!J41, "")</f>
        <v/>
      </c>
    </row>
    <row r="42">
      <c r="A42" s="28" t="str">
        <f>IF(C42&lt;&gt;"", EmergencyAutoPopulate!K42, "")</f>
        <v/>
      </c>
      <c r="C42" s="38"/>
      <c r="D42" s="39"/>
      <c r="E42" s="42" t="str">
        <f>IF($C42&lt;&gt;"", EmergencyAutoPopulate!B42, "")</f>
        <v/>
      </c>
      <c r="F42" s="42" t="str">
        <f>IF($C42&lt;&gt;"", EmergencyAutoPopulate!C42, "")</f>
        <v/>
      </c>
      <c r="G42" s="42" t="str">
        <f>IF($C42&lt;&gt;"", EmergencyAutoPopulate!D42, "")</f>
        <v/>
      </c>
      <c r="H42" s="42" t="str">
        <f>IF($C42&lt;&gt;"", EmergencyAutoPopulate!E42, "")</f>
        <v/>
      </c>
      <c r="I42" s="42" t="str">
        <f>IF($C42&lt;&gt;"", EmergencyAutoPopulate!F42, "")</f>
        <v/>
      </c>
      <c r="J42" s="42" t="str">
        <f>IF($C42&lt;&gt;"", EmergencyAutoPopulate!G42, "")</f>
        <v/>
      </c>
      <c r="K42" s="42" t="str">
        <f>IF($C42&lt;&gt;"", EmergencyAutoPopulate!H42, "")</f>
        <v/>
      </c>
      <c r="L42" s="42" t="str">
        <f>IF($C42&lt;&gt;"", EmergencyAutoPopulate!I42, "")</f>
        <v/>
      </c>
      <c r="M42" s="42" t="str">
        <f>IF($C42&lt;&gt;"", EmergencyAutoPopulate!J42, "")</f>
        <v/>
      </c>
    </row>
    <row r="43">
      <c r="A43" s="28" t="str">
        <f>IF(C43&lt;&gt;"", EmergencyAutoPopulate!K43, "")</f>
        <v/>
      </c>
      <c r="C43" s="38"/>
      <c r="D43" s="39"/>
      <c r="E43" s="42" t="str">
        <f>IF($C43&lt;&gt;"", EmergencyAutoPopulate!B43, "")</f>
        <v/>
      </c>
      <c r="F43" s="42" t="str">
        <f>IF($C43&lt;&gt;"", EmergencyAutoPopulate!C43, "")</f>
        <v/>
      </c>
      <c r="G43" s="42" t="str">
        <f>IF($C43&lt;&gt;"", EmergencyAutoPopulate!D43, "")</f>
        <v/>
      </c>
      <c r="H43" s="42" t="str">
        <f>IF($C43&lt;&gt;"", EmergencyAutoPopulate!E43, "")</f>
        <v/>
      </c>
      <c r="I43" s="42" t="str">
        <f>IF($C43&lt;&gt;"", EmergencyAutoPopulate!F43, "")</f>
        <v/>
      </c>
      <c r="J43" s="42" t="str">
        <f>IF($C43&lt;&gt;"", EmergencyAutoPopulate!G43, "")</f>
        <v/>
      </c>
      <c r="K43" s="42" t="str">
        <f>IF($C43&lt;&gt;"", EmergencyAutoPopulate!H43, "")</f>
        <v/>
      </c>
      <c r="L43" s="42" t="str">
        <f>IF($C43&lt;&gt;"", EmergencyAutoPopulate!I43, "")</f>
        <v/>
      </c>
      <c r="M43" s="42" t="str">
        <f>IF($C43&lt;&gt;"", EmergencyAutoPopulate!J43, "")</f>
        <v/>
      </c>
    </row>
    <row r="44">
      <c r="A44" s="28" t="str">
        <f>IF(C44&lt;&gt;"", EmergencyAutoPopulate!K44, "")</f>
        <v/>
      </c>
      <c r="C44" s="38"/>
      <c r="D44" s="39"/>
      <c r="E44" s="42" t="str">
        <f>IF($C44&lt;&gt;"", EmergencyAutoPopulate!B44, "")</f>
        <v/>
      </c>
      <c r="F44" s="42" t="str">
        <f>IF($C44&lt;&gt;"", EmergencyAutoPopulate!C44, "")</f>
        <v/>
      </c>
      <c r="G44" s="42" t="str">
        <f>IF($C44&lt;&gt;"", EmergencyAutoPopulate!D44, "")</f>
        <v/>
      </c>
      <c r="H44" s="42" t="str">
        <f>IF($C44&lt;&gt;"", EmergencyAutoPopulate!E44, "")</f>
        <v/>
      </c>
      <c r="I44" s="42" t="str">
        <f>IF($C44&lt;&gt;"", EmergencyAutoPopulate!F44, "")</f>
        <v/>
      </c>
      <c r="J44" s="42" t="str">
        <f>IF($C44&lt;&gt;"", EmergencyAutoPopulate!G44, "")</f>
        <v/>
      </c>
      <c r="K44" s="42" t="str">
        <f>IF($C44&lt;&gt;"", EmergencyAutoPopulate!H44, "")</f>
        <v/>
      </c>
      <c r="L44" s="42" t="str">
        <f>IF($C44&lt;&gt;"", EmergencyAutoPopulate!I44, "")</f>
        <v/>
      </c>
      <c r="M44" s="42" t="str">
        <f>IF($C44&lt;&gt;"", EmergencyAutoPopulate!J44, "")</f>
        <v/>
      </c>
    </row>
    <row r="45">
      <c r="A45" s="28" t="str">
        <f>IF(C45&lt;&gt;"", EmergencyAutoPopulate!K45, "")</f>
        <v/>
      </c>
      <c r="C45" s="38"/>
      <c r="D45" s="39"/>
      <c r="E45" s="42" t="str">
        <f>IF($C45&lt;&gt;"", EmergencyAutoPopulate!B45, "")</f>
        <v/>
      </c>
      <c r="F45" s="42" t="str">
        <f>IF($C45&lt;&gt;"", EmergencyAutoPopulate!C45, "")</f>
        <v/>
      </c>
      <c r="G45" s="42" t="str">
        <f>IF($C45&lt;&gt;"", EmergencyAutoPopulate!D45, "")</f>
        <v/>
      </c>
      <c r="H45" s="42" t="str">
        <f>IF($C45&lt;&gt;"", EmergencyAutoPopulate!E45, "")</f>
        <v/>
      </c>
      <c r="I45" s="42" t="str">
        <f>IF($C45&lt;&gt;"", EmergencyAutoPopulate!F45, "")</f>
        <v/>
      </c>
      <c r="J45" s="42" t="str">
        <f>IF($C45&lt;&gt;"", EmergencyAutoPopulate!G45, "")</f>
        <v/>
      </c>
      <c r="K45" s="42" t="str">
        <f>IF($C45&lt;&gt;"", EmergencyAutoPopulate!H45, "")</f>
        <v/>
      </c>
      <c r="L45" s="42" t="str">
        <f>IF($C45&lt;&gt;"", EmergencyAutoPopulate!I45, "")</f>
        <v/>
      </c>
      <c r="M45" s="42" t="str">
        <f>IF($C45&lt;&gt;"", EmergencyAutoPopulate!J45, "")</f>
        <v/>
      </c>
    </row>
    <row r="46">
      <c r="A46" s="28" t="str">
        <f>IF(C46&lt;&gt;"", EmergencyAutoPopulate!K46, "")</f>
        <v/>
      </c>
      <c r="C46" s="38"/>
      <c r="D46" s="39"/>
      <c r="E46" s="42" t="str">
        <f>IF($C46&lt;&gt;"", EmergencyAutoPopulate!B46, "")</f>
        <v/>
      </c>
      <c r="F46" s="42" t="str">
        <f>IF($C46&lt;&gt;"", EmergencyAutoPopulate!C46, "")</f>
        <v/>
      </c>
      <c r="G46" s="42" t="str">
        <f>IF($C46&lt;&gt;"", EmergencyAutoPopulate!D46, "")</f>
        <v/>
      </c>
      <c r="H46" s="42" t="str">
        <f>IF($C46&lt;&gt;"", EmergencyAutoPopulate!E46, "")</f>
        <v/>
      </c>
      <c r="I46" s="42" t="str">
        <f>IF($C46&lt;&gt;"", EmergencyAutoPopulate!F46, "")</f>
        <v/>
      </c>
      <c r="J46" s="42" t="str">
        <f>IF($C46&lt;&gt;"", EmergencyAutoPopulate!G46, "")</f>
        <v/>
      </c>
      <c r="K46" s="42" t="str">
        <f>IF($C46&lt;&gt;"", EmergencyAutoPopulate!H46, "")</f>
        <v/>
      </c>
      <c r="L46" s="42" t="str">
        <f>IF($C46&lt;&gt;"", EmergencyAutoPopulate!I46, "")</f>
        <v/>
      </c>
      <c r="M46" s="42" t="str">
        <f>IF($C46&lt;&gt;"", EmergencyAutoPopulate!J46, "")</f>
        <v/>
      </c>
    </row>
    <row r="47">
      <c r="A47" s="28" t="str">
        <f>IF(C47&lt;&gt;"", EmergencyAutoPopulate!K47, "")</f>
        <v/>
      </c>
      <c r="C47" s="38"/>
      <c r="D47" s="39"/>
      <c r="E47" s="42" t="str">
        <f>IF($C47&lt;&gt;"", EmergencyAutoPopulate!B47, "")</f>
        <v/>
      </c>
      <c r="F47" s="42" t="str">
        <f>IF($C47&lt;&gt;"", EmergencyAutoPopulate!C47, "")</f>
        <v/>
      </c>
      <c r="G47" s="42" t="str">
        <f>IF($C47&lt;&gt;"", EmergencyAutoPopulate!D47, "")</f>
        <v/>
      </c>
      <c r="H47" s="42" t="str">
        <f>IF($C47&lt;&gt;"", EmergencyAutoPopulate!E47, "")</f>
        <v/>
      </c>
      <c r="I47" s="42" t="str">
        <f>IF($C47&lt;&gt;"", EmergencyAutoPopulate!F47, "")</f>
        <v/>
      </c>
      <c r="J47" s="42" t="str">
        <f>IF($C47&lt;&gt;"", EmergencyAutoPopulate!G47, "")</f>
        <v/>
      </c>
      <c r="K47" s="42" t="str">
        <f>IF($C47&lt;&gt;"", EmergencyAutoPopulate!H47, "")</f>
        <v/>
      </c>
      <c r="L47" s="42" t="str">
        <f>IF($C47&lt;&gt;"", EmergencyAutoPopulate!I47, "")</f>
        <v/>
      </c>
      <c r="M47" s="42" t="str">
        <f>IF($C47&lt;&gt;"", EmergencyAutoPopulate!J47, "")</f>
        <v/>
      </c>
    </row>
    <row r="48">
      <c r="A48" s="28" t="str">
        <f>IF(C48&lt;&gt;"", EmergencyAutoPopulate!K48, "")</f>
        <v/>
      </c>
      <c r="C48" s="38"/>
      <c r="D48" s="39"/>
      <c r="E48" s="42" t="str">
        <f>IF($C48&lt;&gt;"", EmergencyAutoPopulate!B48, "")</f>
        <v/>
      </c>
      <c r="F48" s="42" t="str">
        <f>IF($C48&lt;&gt;"", EmergencyAutoPopulate!C48, "")</f>
        <v/>
      </c>
      <c r="G48" s="42" t="str">
        <f>IF($C48&lt;&gt;"", EmergencyAutoPopulate!D48, "")</f>
        <v/>
      </c>
      <c r="H48" s="42" t="str">
        <f>IF($C48&lt;&gt;"", EmergencyAutoPopulate!E48, "")</f>
        <v/>
      </c>
      <c r="I48" s="42" t="str">
        <f>IF($C48&lt;&gt;"", EmergencyAutoPopulate!F48, "")</f>
        <v/>
      </c>
      <c r="J48" s="42" t="str">
        <f>IF($C48&lt;&gt;"", EmergencyAutoPopulate!G48, "")</f>
        <v/>
      </c>
      <c r="K48" s="42" t="str">
        <f>IF($C48&lt;&gt;"", EmergencyAutoPopulate!H48, "")</f>
        <v/>
      </c>
      <c r="L48" s="42" t="str">
        <f>IF($C48&lt;&gt;"", EmergencyAutoPopulate!I48, "")</f>
        <v/>
      </c>
      <c r="M48" s="42" t="str">
        <f>IF($C48&lt;&gt;"", EmergencyAutoPopulate!J48, "")</f>
        <v/>
      </c>
    </row>
    <row r="49">
      <c r="A49" s="28" t="str">
        <f>IF(C49&lt;&gt;"", EmergencyAutoPopulate!K49, "")</f>
        <v/>
      </c>
      <c r="C49" s="38"/>
      <c r="D49" s="39"/>
      <c r="E49" s="42" t="str">
        <f>IF($C49&lt;&gt;"", EmergencyAutoPopulate!B49, "")</f>
        <v/>
      </c>
      <c r="F49" s="42" t="str">
        <f>IF($C49&lt;&gt;"", EmergencyAutoPopulate!C49, "")</f>
        <v/>
      </c>
      <c r="G49" s="42" t="str">
        <f>IF($C49&lt;&gt;"", EmergencyAutoPopulate!D49, "")</f>
        <v/>
      </c>
      <c r="H49" s="42" t="str">
        <f>IF($C49&lt;&gt;"", EmergencyAutoPopulate!E49, "")</f>
        <v/>
      </c>
      <c r="I49" s="42" t="str">
        <f>IF($C49&lt;&gt;"", EmergencyAutoPopulate!F49, "")</f>
        <v/>
      </c>
      <c r="J49" s="42" t="str">
        <f>IF($C49&lt;&gt;"", EmergencyAutoPopulate!G49, "")</f>
        <v/>
      </c>
      <c r="K49" s="42" t="str">
        <f>IF($C49&lt;&gt;"", EmergencyAutoPopulate!H49, "")</f>
        <v/>
      </c>
      <c r="L49" s="42" t="str">
        <f>IF($C49&lt;&gt;"", EmergencyAutoPopulate!I49, "")</f>
        <v/>
      </c>
      <c r="M49" s="42" t="str">
        <f>IF($C49&lt;&gt;"", EmergencyAutoPopulate!J49, "")</f>
        <v/>
      </c>
    </row>
    <row r="50">
      <c r="A50" s="28" t="str">
        <f>IF(C50&lt;&gt;"", EmergencyAutoPopulate!K50, "")</f>
        <v/>
      </c>
      <c r="C50" s="38"/>
      <c r="D50" s="39"/>
      <c r="E50" s="42" t="str">
        <f>IF($C50&lt;&gt;"", EmergencyAutoPopulate!B50, "")</f>
        <v/>
      </c>
      <c r="F50" s="42" t="str">
        <f>IF($C50&lt;&gt;"", EmergencyAutoPopulate!C50, "")</f>
        <v/>
      </c>
      <c r="G50" s="42" t="str">
        <f>IF($C50&lt;&gt;"", EmergencyAutoPopulate!D50, "")</f>
        <v/>
      </c>
      <c r="H50" s="42" t="str">
        <f>IF($C50&lt;&gt;"", EmergencyAutoPopulate!E50, "")</f>
        <v/>
      </c>
      <c r="I50" s="42" t="str">
        <f>IF($C50&lt;&gt;"", EmergencyAutoPopulate!F50, "")</f>
        <v/>
      </c>
      <c r="J50" s="42" t="str">
        <f>IF($C50&lt;&gt;"", EmergencyAutoPopulate!G50, "")</f>
        <v/>
      </c>
      <c r="K50" s="42" t="str">
        <f>IF($C50&lt;&gt;"", EmergencyAutoPopulate!H50, "")</f>
        <v/>
      </c>
      <c r="L50" s="42" t="str">
        <f>IF($C50&lt;&gt;"", EmergencyAutoPopulate!I50, "")</f>
        <v/>
      </c>
      <c r="M50" s="42" t="str">
        <f>IF($C50&lt;&gt;"", EmergencyAutoPopulate!J50, "")</f>
        <v/>
      </c>
    </row>
    <row r="51">
      <c r="A51" s="28" t="str">
        <f>IF(C51&lt;&gt;"", EmergencyAutoPopulate!K51, "")</f>
        <v/>
      </c>
      <c r="E51" s="42" t="str">
        <f>IF($C51&lt;&gt;"", EmergencyAutoPopulate!B51, "")</f>
        <v/>
      </c>
      <c r="F51" s="42" t="str">
        <f>IF($C51&lt;&gt;"", EmergencyAutoPopulate!C51, "")</f>
        <v/>
      </c>
      <c r="G51" s="42" t="str">
        <f>IF($C51&lt;&gt;"", EmergencyAutoPopulate!D51, "")</f>
        <v/>
      </c>
      <c r="H51" s="42" t="str">
        <f>IF($C51&lt;&gt;"", EmergencyAutoPopulate!E51, "")</f>
        <v/>
      </c>
      <c r="I51" s="42" t="str">
        <f>IF($C51&lt;&gt;"", EmergencyAutoPopulate!F51, "")</f>
        <v/>
      </c>
      <c r="J51" s="42" t="str">
        <f>IF($C51&lt;&gt;"", EmergencyAutoPopulate!G51, "")</f>
        <v/>
      </c>
      <c r="K51" s="42" t="str">
        <f>IF($C51&lt;&gt;"", EmergencyAutoPopulate!H51, "")</f>
        <v/>
      </c>
      <c r="L51" s="42" t="str">
        <f>IF($C51&lt;&gt;"", EmergencyAutoPopulate!I51, "")</f>
        <v/>
      </c>
      <c r="M51" s="42" t="str">
        <f>IF($C51&lt;&gt;"", EmergencyAutoPopulate!J51, "")</f>
        <v/>
      </c>
    </row>
    <row r="52">
      <c r="A52" s="28" t="str">
        <f>IF(C52&lt;&gt;"", EmergencyAutoPopulate!K52, "")</f>
        <v/>
      </c>
      <c r="E52" s="42" t="str">
        <f>IF($C52&lt;&gt;"", EmergencyAutoPopulate!B52, "")</f>
        <v/>
      </c>
      <c r="F52" s="42" t="str">
        <f>IF($C52&lt;&gt;"", EmergencyAutoPopulate!C52, "")</f>
        <v/>
      </c>
      <c r="G52" s="42" t="str">
        <f>IF($C52&lt;&gt;"", EmergencyAutoPopulate!D52, "")</f>
        <v/>
      </c>
      <c r="H52" s="42" t="str">
        <f>IF($C52&lt;&gt;"", EmergencyAutoPopulate!E52, "")</f>
        <v/>
      </c>
      <c r="I52" s="42" t="str">
        <f>IF($C52&lt;&gt;"", EmergencyAutoPopulate!F52, "")</f>
        <v/>
      </c>
      <c r="J52" s="42" t="str">
        <f>IF($C52&lt;&gt;"", EmergencyAutoPopulate!G52, "")</f>
        <v/>
      </c>
      <c r="K52" s="42" t="str">
        <f>IF($C52&lt;&gt;"", EmergencyAutoPopulate!H52, "")</f>
        <v/>
      </c>
      <c r="L52" s="42" t="str">
        <f>IF($C52&lt;&gt;"", EmergencyAutoPopulate!I52, "")</f>
        <v/>
      </c>
      <c r="M52" s="42" t="str">
        <f>IF($C52&lt;&gt;"", EmergencyAutoPopulate!J52, "")</f>
        <v/>
      </c>
    </row>
    <row r="53">
      <c r="A53" s="28" t="str">
        <f>IF(C53&lt;&gt;"", EmergencyAutoPopulate!K53, "")</f>
        <v/>
      </c>
      <c r="E53" s="42" t="str">
        <f>IF($C53&lt;&gt;"", EmergencyAutoPopulate!B53, "")</f>
        <v/>
      </c>
      <c r="F53" s="42" t="str">
        <f>IF($C53&lt;&gt;"", EmergencyAutoPopulate!C53, "")</f>
        <v/>
      </c>
      <c r="G53" s="42" t="str">
        <f>IF($C53&lt;&gt;"", EmergencyAutoPopulate!D53, "")</f>
        <v/>
      </c>
      <c r="H53" s="42" t="str">
        <f>IF($C53&lt;&gt;"", EmergencyAutoPopulate!E53, "")</f>
        <v/>
      </c>
      <c r="I53" s="42" t="str">
        <f>IF($C53&lt;&gt;"", EmergencyAutoPopulate!F53, "")</f>
        <v/>
      </c>
      <c r="J53" s="42" t="str">
        <f>IF($C53&lt;&gt;"", EmergencyAutoPopulate!G53, "")</f>
        <v/>
      </c>
      <c r="K53" s="42" t="str">
        <f>IF($C53&lt;&gt;"", EmergencyAutoPopulate!H53, "")</f>
        <v/>
      </c>
      <c r="L53" s="42" t="str">
        <f>IF($C53&lt;&gt;"", EmergencyAutoPopulate!I53, "")</f>
        <v/>
      </c>
      <c r="M53" s="42" t="str">
        <f>IF($C53&lt;&gt;"", EmergencyAutoPopulate!J53, "")</f>
        <v/>
      </c>
    </row>
    <row r="54">
      <c r="A54" s="28" t="str">
        <f>IF(C54&lt;&gt;"", EmergencyAutoPopulate!K54, "")</f>
        <v/>
      </c>
      <c r="E54" s="42" t="str">
        <f>IF($C54&lt;&gt;"", EmergencyAutoPopulate!B54, "")</f>
        <v/>
      </c>
      <c r="F54" s="42" t="str">
        <f>IF($C54&lt;&gt;"", EmergencyAutoPopulate!C54, "")</f>
        <v/>
      </c>
      <c r="G54" s="42" t="str">
        <f>IF($C54&lt;&gt;"", EmergencyAutoPopulate!D54, "")</f>
        <v/>
      </c>
      <c r="H54" s="42" t="str">
        <f>IF($C54&lt;&gt;"", EmergencyAutoPopulate!E54, "")</f>
        <v/>
      </c>
      <c r="I54" s="42" t="str">
        <f>IF($C54&lt;&gt;"", EmergencyAutoPopulate!F54, "")</f>
        <v/>
      </c>
      <c r="J54" s="42" t="str">
        <f>IF($C54&lt;&gt;"", EmergencyAutoPopulate!G54, "")</f>
        <v/>
      </c>
      <c r="K54" s="42" t="str">
        <f>IF($C54&lt;&gt;"", EmergencyAutoPopulate!H54, "")</f>
        <v/>
      </c>
      <c r="L54" s="42" t="str">
        <f>IF($C54&lt;&gt;"", EmergencyAutoPopulate!I54, "")</f>
        <v/>
      </c>
      <c r="M54" s="42" t="str">
        <f>IF($C54&lt;&gt;"", EmergencyAutoPopulate!J54, "")</f>
        <v/>
      </c>
    </row>
    <row r="55">
      <c r="A55" s="28" t="str">
        <f>IF(C55&lt;&gt;"", EmergencyAutoPopulate!K55, "")</f>
        <v/>
      </c>
      <c r="E55" s="42" t="str">
        <f>IF($C55&lt;&gt;"", EmergencyAutoPopulate!B55, "")</f>
        <v/>
      </c>
      <c r="F55" s="42" t="str">
        <f>IF($C55&lt;&gt;"", EmergencyAutoPopulate!C55, "")</f>
        <v/>
      </c>
      <c r="G55" s="42" t="str">
        <f>IF($C55&lt;&gt;"", EmergencyAutoPopulate!D55, "")</f>
        <v/>
      </c>
      <c r="H55" s="42" t="str">
        <f>IF($C55&lt;&gt;"", EmergencyAutoPopulate!E55, "")</f>
        <v/>
      </c>
      <c r="I55" s="42" t="str">
        <f>IF($C55&lt;&gt;"", EmergencyAutoPopulate!F55, "")</f>
        <v/>
      </c>
      <c r="J55" s="42" t="str">
        <f>IF($C55&lt;&gt;"", EmergencyAutoPopulate!G55, "")</f>
        <v/>
      </c>
      <c r="K55" s="42" t="str">
        <f>IF($C55&lt;&gt;"", EmergencyAutoPopulate!H55, "")</f>
        <v/>
      </c>
      <c r="L55" s="42" t="str">
        <f>IF($C55&lt;&gt;"", EmergencyAutoPopulate!I55, "")</f>
        <v/>
      </c>
      <c r="M55" s="42" t="str">
        <f>IF($C55&lt;&gt;"", EmergencyAutoPopulate!J55, "")</f>
        <v/>
      </c>
    </row>
    <row r="56">
      <c r="A56" s="28" t="str">
        <f>IF(C56&lt;&gt;"", EmergencyAutoPopulate!K56, "")</f>
        <v/>
      </c>
      <c r="E56" s="42" t="str">
        <f>IF($C56&lt;&gt;"", EmergencyAutoPopulate!B56, "")</f>
        <v/>
      </c>
      <c r="F56" s="42" t="str">
        <f>IF($C56&lt;&gt;"", EmergencyAutoPopulate!C56, "")</f>
        <v/>
      </c>
      <c r="G56" s="42" t="str">
        <f>IF($C56&lt;&gt;"", EmergencyAutoPopulate!D56, "")</f>
        <v/>
      </c>
      <c r="H56" s="42" t="str">
        <f>IF($C56&lt;&gt;"", EmergencyAutoPopulate!E56, "")</f>
        <v/>
      </c>
      <c r="I56" s="42" t="str">
        <f>IF($C56&lt;&gt;"", EmergencyAutoPopulate!F56, "")</f>
        <v/>
      </c>
      <c r="J56" s="42" t="str">
        <f>IF($C56&lt;&gt;"", EmergencyAutoPopulate!G56, "")</f>
        <v/>
      </c>
      <c r="K56" s="42" t="str">
        <f>IF($C56&lt;&gt;"", EmergencyAutoPopulate!H56, "")</f>
        <v/>
      </c>
      <c r="L56" s="42" t="str">
        <f>IF($C56&lt;&gt;"", EmergencyAutoPopulate!I56, "")</f>
        <v/>
      </c>
      <c r="M56" s="42" t="str">
        <f>IF($C56&lt;&gt;"", EmergencyAutoPopulate!J56, "")</f>
        <v/>
      </c>
    </row>
    <row r="57">
      <c r="A57" s="28" t="str">
        <f>IF(C57&lt;&gt;"", EmergencyAutoPopulate!K57, "")</f>
        <v/>
      </c>
      <c r="E57" s="42" t="str">
        <f>IF($C57&lt;&gt;"", EmergencyAutoPopulate!B57, "")</f>
        <v/>
      </c>
      <c r="F57" s="42" t="str">
        <f>IF($C57&lt;&gt;"", EmergencyAutoPopulate!C57, "")</f>
        <v/>
      </c>
      <c r="G57" s="42" t="str">
        <f>IF($C57&lt;&gt;"", EmergencyAutoPopulate!D57, "")</f>
        <v/>
      </c>
      <c r="H57" s="42" t="str">
        <f>IF($C57&lt;&gt;"", EmergencyAutoPopulate!E57, "")</f>
        <v/>
      </c>
      <c r="I57" s="42" t="str">
        <f>IF($C57&lt;&gt;"", EmergencyAutoPopulate!F57, "")</f>
        <v/>
      </c>
      <c r="J57" s="42" t="str">
        <f>IF($C57&lt;&gt;"", EmergencyAutoPopulate!G57, "")</f>
        <v/>
      </c>
      <c r="K57" s="42" t="str">
        <f>IF($C57&lt;&gt;"", EmergencyAutoPopulate!H57, "")</f>
        <v/>
      </c>
      <c r="L57" s="42" t="str">
        <f>IF($C57&lt;&gt;"", EmergencyAutoPopulate!I57, "")</f>
        <v/>
      </c>
      <c r="M57" s="42" t="str">
        <f>IF($C57&lt;&gt;"", EmergencyAutoPopulate!J57, "")</f>
        <v/>
      </c>
    </row>
    <row r="58">
      <c r="A58" s="28" t="str">
        <f>IF(C58&lt;&gt;"", EmergencyAutoPopulate!K58, "")</f>
        <v/>
      </c>
      <c r="E58" s="42" t="str">
        <f>IF($C58&lt;&gt;"", EmergencyAutoPopulate!B58, "")</f>
        <v/>
      </c>
      <c r="F58" s="42" t="str">
        <f>IF($C58&lt;&gt;"", EmergencyAutoPopulate!C58, "")</f>
        <v/>
      </c>
      <c r="G58" s="42" t="str">
        <f>IF($C58&lt;&gt;"", EmergencyAutoPopulate!D58, "")</f>
        <v/>
      </c>
      <c r="H58" s="42" t="str">
        <f>IF($C58&lt;&gt;"", EmergencyAutoPopulate!E58, "")</f>
        <v/>
      </c>
      <c r="I58" s="42" t="str">
        <f>IF($C58&lt;&gt;"", EmergencyAutoPopulate!F58, "")</f>
        <v/>
      </c>
      <c r="J58" s="42" t="str">
        <f>IF($C58&lt;&gt;"", EmergencyAutoPopulate!G58, "")</f>
        <v/>
      </c>
      <c r="K58" s="42" t="str">
        <f>IF($C58&lt;&gt;"", EmergencyAutoPopulate!H58, "")</f>
        <v/>
      </c>
      <c r="L58" s="42" t="str">
        <f>IF($C58&lt;&gt;"", EmergencyAutoPopulate!I58, "")</f>
        <v/>
      </c>
      <c r="M58" s="42" t="str">
        <f>IF($C58&lt;&gt;"", EmergencyAutoPopulate!J58, "")</f>
        <v/>
      </c>
    </row>
    <row r="59">
      <c r="A59" s="28" t="str">
        <f>IF(C59&lt;&gt;"", EmergencyAutoPopulate!K59, "")</f>
        <v/>
      </c>
      <c r="E59" s="42" t="str">
        <f>IF($C59&lt;&gt;"", EmergencyAutoPopulate!B59, "")</f>
        <v/>
      </c>
      <c r="F59" s="42" t="str">
        <f>IF($C59&lt;&gt;"", EmergencyAutoPopulate!C59, "")</f>
        <v/>
      </c>
      <c r="G59" s="42" t="str">
        <f>IF($C59&lt;&gt;"", EmergencyAutoPopulate!D59, "")</f>
        <v/>
      </c>
      <c r="H59" s="42" t="str">
        <f>IF($C59&lt;&gt;"", EmergencyAutoPopulate!E59, "")</f>
        <v/>
      </c>
      <c r="I59" s="42" t="str">
        <f>IF($C59&lt;&gt;"", EmergencyAutoPopulate!F59, "")</f>
        <v/>
      </c>
      <c r="J59" s="42" t="str">
        <f>IF($C59&lt;&gt;"", EmergencyAutoPopulate!G59, "")</f>
        <v/>
      </c>
      <c r="K59" s="42" t="str">
        <f>IF($C59&lt;&gt;"", EmergencyAutoPopulate!H59, "")</f>
        <v/>
      </c>
      <c r="L59" s="42" t="str">
        <f>IF($C59&lt;&gt;"", EmergencyAutoPopulate!I59, "")</f>
        <v/>
      </c>
      <c r="M59" s="42" t="str">
        <f>IF($C59&lt;&gt;"", EmergencyAutoPopulate!J59, "")</f>
        <v/>
      </c>
    </row>
    <row r="60">
      <c r="A60" s="28" t="str">
        <f>IF(C60&lt;&gt;"", EmergencyAutoPopulate!K60, "")</f>
        <v/>
      </c>
      <c r="E60" s="42" t="str">
        <f>IF($C60&lt;&gt;"", EmergencyAutoPopulate!B60, "")</f>
        <v/>
      </c>
      <c r="F60" s="42" t="str">
        <f>IF($C60&lt;&gt;"", EmergencyAutoPopulate!C60, "")</f>
        <v/>
      </c>
      <c r="G60" s="42" t="str">
        <f>IF($C60&lt;&gt;"", EmergencyAutoPopulate!D60, "")</f>
        <v/>
      </c>
      <c r="H60" s="42" t="str">
        <f>IF($C60&lt;&gt;"", EmergencyAutoPopulate!E60, "")</f>
        <v/>
      </c>
      <c r="I60" s="42" t="str">
        <f>IF($C60&lt;&gt;"", EmergencyAutoPopulate!F60, "")</f>
        <v/>
      </c>
      <c r="J60" s="42" t="str">
        <f>IF($C60&lt;&gt;"", EmergencyAutoPopulate!G60, "")</f>
        <v/>
      </c>
      <c r="K60" s="42" t="str">
        <f>IF($C60&lt;&gt;"", EmergencyAutoPopulate!H60, "")</f>
        <v/>
      </c>
      <c r="L60" s="42" t="str">
        <f>IF($C60&lt;&gt;"", EmergencyAutoPopulate!I60, "")</f>
        <v/>
      </c>
      <c r="M60" s="42" t="str">
        <f>IF($C60&lt;&gt;"", EmergencyAutoPopulate!J60, "")</f>
        <v/>
      </c>
    </row>
    <row r="61">
      <c r="A61" s="28" t="str">
        <f>IF(C61&lt;&gt;"", EmergencyAutoPopulate!K61, "")</f>
        <v/>
      </c>
      <c r="E61" s="42" t="str">
        <f>IF($C61&lt;&gt;"", EmergencyAutoPopulate!B61, "")</f>
        <v/>
      </c>
      <c r="F61" s="42" t="str">
        <f>IF($C61&lt;&gt;"", EmergencyAutoPopulate!C61, "")</f>
        <v/>
      </c>
      <c r="G61" s="42" t="str">
        <f>IF($C61&lt;&gt;"", EmergencyAutoPopulate!D61, "")</f>
        <v/>
      </c>
      <c r="H61" s="42" t="str">
        <f>IF($C61&lt;&gt;"", EmergencyAutoPopulate!E61, "")</f>
        <v/>
      </c>
      <c r="I61" s="42" t="str">
        <f>IF($C61&lt;&gt;"", EmergencyAutoPopulate!F61, "")</f>
        <v/>
      </c>
      <c r="J61" s="42" t="str">
        <f>IF($C61&lt;&gt;"", EmergencyAutoPopulate!G61, "")</f>
        <v/>
      </c>
      <c r="K61" s="42" t="str">
        <f>IF($C61&lt;&gt;"", EmergencyAutoPopulate!H61, "")</f>
        <v/>
      </c>
      <c r="L61" s="42" t="str">
        <f>IF($C61&lt;&gt;"", EmergencyAutoPopulate!I61, "")</f>
        <v/>
      </c>
      <c r="M61" s="42" t="str">
        <f>IF($C61&lt;&gt;"", EmergencyAutoPopulate!J61, "")</f>
        <v/>
      </c>
    </row>
    <row r="62">
      <c r="A62" s="28" t="str">
        <f>IF(C62&lt;&gt;"", EmergencyAutoPopulate!K62, "")</f>
        <v/>
      </c>
      <c r="E62" s="42" t="str">
        <f>IF($C62&lt;&gt;"", EmergencyAutoPopulate!B62, "")</f>
        <v/>
      </c>
      <c r="F62" s="42" t="str">
        <f>IF($C62&lt;&gt;"", EmergencyAutoPopulate!C62, "")</f>
        <v/>
      </c>
      <c r="G62" s="42" t="str">
        <f>IF($C62&lt;&gt;"", EmergencyAutoPopulate!D62, "")</f>
        <v/>
      </c>
      <c r="H62" s="42" t="str">
        <f>IF($C62&lt;&gt;"", EmergencyAutoPopulate!E62, "")</f>
        <v/>
      </c>
      <c r="I62" s="42" t="str">
        <f>IF($C62&lt;&gt;"", EmergencyAutoPopulate!F62, "")</f>
        <v/>
      </c>
      <c r="J62" s="42" t="str">
        <f>IF($C62&lt;&gt;"", EmergencyAutoPopulate!G62, "")</f>
        <v/>
      </c>
      <c r="K62" s="42" t="str">
        <f>IF($C62&lt;&gt;"", EmergencyAutoPopulate!H62, "")</f>
        <v/>
      </c>
      <c r="L62" s="42" t="str">
        <f>IF($C62&lt;&gt;"", EmergencyAutoPopulate!I62, "")</f>
        <v/>
      </c>
      <c r="M62" s="42" t="str">
        <f>IF($C62&lt;&gt;"", EmergencyAutoPopulate!J62, "")</f>
        <v/>
      </c>
    </row>
    <row r="63">
      <c r="A63" s="28" t="str">
        <f>IF(C63&lt;&gt;"", EmergencyAutoPopulate!K63, "")</f>
        <v/>
      </c>
      <c r="E63" s="42" t="str">
        <f>IF($C63&lt;&gt;"", EmergencyAutoPopulate!B63, "")</f>
        <v/>
      </c>
      <c r="F63" s="42" t="str">
        <f>IF($C63&lt;&gt;"", EmergencyAutoPopulate!C63, "")</f>
        <v/>
      </c>
      <c r="G63" s="42" t="str">
        <f>IF($C63&lt;&gt;"", EmergencyAutoPopulate!D63, "")</f>
        <v/>
      </c>
      <c r="H63" s="42" t="str">
        <f>IF($C63&lt;&gt;"", EmergencyAutoPopulate!E63, "")</f>
        <v/>
      </c>
      <c r="I63" s="42" t="str">
        <f>IF($C63&lt;&gt;"", EmergencyAutoPopulate!F63, "")</f>
        <v/>
      </c>
      <c r="J63" s="42" t="str">
        <f>IF($C63&lt;&gt;"", EmergencyAutoPopulate!G63, "")</f>
        <v/>
      </c>
      <c r="K63" s="42" t="str">
        <f>IF($C63&lt;&gt;"", EmergencyAutoPopulate!H63, "")</f>
        <v/>
      </c>
      <c r="L63" s="42" t="str">
        <f>IF($C63&lt;&gt;"", EmergencyAutoPopulate!I63, "")</f>
        <v/>
      </c>
      <c r="M63" s="42" t="str">
        <f>IF($C63&lt;&gt;"", EmergencyAutoPopulate!J63, "")</f>
        <v/>
      </c>
    </row>
    <row r="64">
      <c r="A64" s="28" t="str">
        <f>IF(C64&lt;&gt;"", EmergencyAutoPopulate!K64, "")</f>
        <v/>
      </c>
      <c r="E64" s="42" t="str">
        <f>IF($C64&lt;&gt;"", EmergencyAutoPopulate!B64, "")</f>
        <v/>
      </c>
      <c r="F64" s="42" t="str">
        <f>IF($C64&lt;&gt;"", EmergencyAutoPopulate!C64, "")</f>
        <v/>
      </c>
      <c r="G64" s="42" t="str">
        <f>IF($C64&lt;&gt;"", EmergencyAutoPopulate!D64, "")</f>
        <v/>
      </c>
      <c r="H64" s="42" t="str">
        <f>IF($C64&lt;&gt;"", EmergencyAutoPopulate!E64, "")</f>
        <v/>
      </c>
      <c r="I64" s="42" t="str">
        <f>IF($C64&lt;&gt;"", EmergencyAutoPopulate!F64, "")</f>
        <v/>
      </c>
      <c r="J64" s="42" t="str">
        <f>IF($C64&lt;&gt;"", EmergencyAutoPopulate!G64, "")</f>
        <v/>
      </c>
      <c r="K64" s="42" t="str">
        <f>IF($C64&lt;&gt;"", EmergencyAutoPopulate!H64, "")</f>
        <v/>
      </c>
      <c r="L64" s="42" t="str">
        <f>IF($C64&lt;&gt;"", EmergencyAutoPopulate!I64, "")</f>
        <v/>
      </c>
      <c r="M64" s="42" t="str">
        <f>IF($C64&lt;&gt;"", EmergencyAutoPopulate!J64, "")</f>
        <v/>
      </c>
    </row>
    <row r="65">
      <c r="A65" s="28" t="str">
        <f>IF(C65&lt;&gt;"", EmergencyAutoPopulate!K65, "")</f>
        <v/>
      </c>
      <c r="E65" s="42" t="str">
        <f>IF($C65&lt;&gt;"", EmergencyAutoPopulate!B65, "")</f>
        <v/>
      </c>
      <c r="F65" s="42" t="str">
        <f>IF($C65&lt;&gt;"", EmergencyAutoPopulate!C65, "")</f>
        <v/>
      </c>
      <c r="G65" s="42" t="str">
        <f>IF($C65&lt;&gt;"", EmergencyAutoPopulate!D65, "")</f>
        <v/>
      </c>
      <c r="H65" s="42" t="str">
        <f>IF($C65&lt;&gt;"", EmergencyAutoPopulate!E65, "")</f>
        <v/>
      </c>
      <c r="I65" s="42" t="str">
        <f>IF($C65&lt;&gt;"", EmergencyAutoPopulate!F65, "")</f>
        <v/>
      </c>
      <c r="J65" s="42" t="str">
        <f>IF($C65&lt;&gt;"", EmergencyAutoPopulate!G65, "")</f>
        <v/>
      </c>
      <c r="K65" s="42" t="str">
        <f>IF($C65&lt;&gt;"", EmergencyAutoPopulate!H65, "")</f>
        <v/>
      </c>
      <c r="L65" s="42" t="str">
        <f>IF($C65&lt;&gt;"", EmergencyAutoPopulate!I65, "")</f>
        <v/>
      </c>
      <c r="M65" s="42" t="str">
        <f>IF($C65&lt;&gt;"", EmergencyAutoPopulate!J65, "")</f>
        <v/>
      </c>
    </row>
    <row r="66">
      <c r="A66" s="28" t="str">
        <f>IF(C66&lt;&gt;"", EmergencyAutoPopulate!K66, "")</f>
        <v/>
      </c>
      <c r="E66" s="42" t="str">
        <f>IF($C66&lt;&gt;"", EmergencyAutoPopulate!B66, "")</f>
        <v/>
      </c>
      <c r="F66" s="42" t="str">
        <f>IF($C66&lt;&gt;"", EmergencyAutoPopulate!C66, "")</f>
        <v/>
      </c>
      <c r="G66" s="42" t="str">
        <f>IF($C66&lt;&gt;"", EmergencyAutoPopulate!D66, "")</f>
        <v/>
      </c>
      <c r="H66" s="42" t="str">
        <f>IF($C66&lt;&gt;"", EmergencyAutoPopulate!E66, "")</f>
        <v/>
      </c>
      <c r="I66" s="42" t="str">
        <f>IF($C66&lt;&gt;"", EmergencyAutoPopulate!F66, "")</f>
        <v/>
      </c>
      <c r="J66" s="42" t="str">
        <f>IF($C66&lt;&gt;"", EmergencyAutoPopulate!G66, "")</f>
        <v/>
      </c>
      <c r="K66" s="42" t="str">
        <f>IF($C66&lt;&gt;"", EmergencyAutoPopulate!H66, "")</f>
        <v/>
      </c>
      <c r="L66" s="42" t="str">
        <f>IF($C66&lt;&gt;"", EmergencyAutoPopulate!I66, "")</f>
        <v/>
      </c>
      <c r="M66" s="42" t="str">
        <f>IF($C66&lt;&gt;"", EmergencyAutoPopulate!J66, "")</f>
        <v/>
      </c>
    </row>
    <row r="67">
      <c r="A67" s="28" t="str">
        <f>IF(C67&lt;&gt;"", EmergencyAutoPopulate!K67, "")</f>
        <v/>
      </c>
      <c r="E67" s="42" t="str">
        <f>IF($C67&lt;&gt;"", EmergencyAutoPopulate!B67, "")</f>
        <v/>
      </c>
      <c r="F67" s="42" t="str">
        <f>IF($C67&lt;&gt;"", EmergencyAutoPopulate!C67, "")</f>
        <v/>
      </c>
      <c r="G67" s="42" t="str">
        <f>IF($C67&lt;&gt;"", EmergencyAutoPopulate!D67, "")</f>
        <v/>
      </c>
      <c r="H67" s="42" t="str">
        <f>IF($C67&lt;&gt;"", EmergencyAutoPopulate!E67, "")</f>
        <v/>
      </c>
      <c r="I67" s="42" t="str">
        <f>IF($C67&lt;&gt;"", EmergencyAutoPopulate!F67, "")</f>
        <v/>
      </c>
      <c r="J67" s="42" t="str">
        <f>IF($C67&lt;&gt;"", EmergencyAutoPopulate!G67, "")</f>
        <v/>
      </c>
      <c r="K67" s="42" t="str">
        <f>IF($C67&lt;&gt;"", EmergencyAutoPopulate!H67, "")</f>
        <v/>
      </c>
      <c r="L67" s="42" t="str">
        <f>IF($C67&lt;&gt;"", EmergencyAutoPopulate!I67, "")</f>
        <v/>
      </c>
      <c r="M67" s="42" t="str">
        <f>IF($C67&lt;&gt;"", EmergencyAutoPopulate!J67, "")</f>
        <v/>
      </c>
    </row>
    <row r="68">
      <c r="A68" s="28" t="str">
        <f>IF(C68&lt;&gt;"", EmergencyAutoPopulate!K68, "")</f>
        <v/>
      </c>
      <c r="E68" s="42" t="str">
        <f>IF($C68&lt;&gt;"", EmergencyAutoPopulate!B68, "")</f>
        <v/>
      </c>
      <c r="F68" s="42" t="str">
        <f>IF($C68&lt;&gt;"", EmergencyAutoPopulate!C68, "")</f>
        <v/>
      </c>
      <c r="G68" s="42" t="str">
        <f>IF($C68&lt;&gt;"", EmergencyAutoPopulate!D68, "")</f>
        <v/>
      </c>
      <c r="H68" s="42" t="str">
        <f>IF($C68&lt;&gt;"", EmergencyAutoPopulate!E68, "")</f>
        <v/>
      </c>
      <c r="I68" s="42" t="str">
        <f>IF($C68&lt;&gt;"", EmergencyAutoPopulate!F68, "")</f>
        <v/>
      </c>
      <c r="J68" s="42" t="str">
        <f>IF($C68&lt;&gt;"", EmergencyAutoPopulate!G68, "")</f>
        <v/>
      </c>
      <c r="K68" s="42" t="str">
        <f>IF($C68&lt;&gt;"", EmergencyAutoPopulate!H68, "")</f>
        <v/>
      </c>
      <c r="L68" s="42" t="str">
        <f>IF($C68&lt;&gt;"", EmergencyAutoPopulate!I68, "")</f>
        <v/>
      </c>
      <c r="M68" s="42" t="str">
        <f>IF($C68&lt;&gt;"", EmergencyAutoPopulate!J68, "")</f>
        <v/>
      </c>
    </row>
    <row r="69">
      <c r="A69" s="28" t="str">
        <f>IF(C69&lt;&gt;"", EmergencyAutoPopulate!K69, "")</f>
        <v/>
      </c>
      <c r="E69" s="42" t="str">
        <f>IF($C69&lt;&gt;"", EmergencyAutoPopulate!B69, "")</f>
        <v/>
      </c>
      <c r="F69" s="42" t="str">
        <f>IF($C69&lt;&gt;"", EmergencyAutoPopulate!C69, "")</f>
        <v/>
      </c>
      <c r="G69" s="42" t="str">
        <f>IF($C69&lt;&gt;"", EmergencyAutoPopulate!D69, "")</f>
        <v/>
      </c>
      <c r="H69" s="42" t="str">
        <f>IF($C69&lt;&gt;"", EmergencyAutoPopulate!E69, "")</f>
        <v/>
      </c>
      <c r="I69" s="42" t="str">
        <f>IF($C69&lt;&gt;"", EmergencyAutoPopulate!F69, "")</f>
        <v/>
      </c>
      <c r="J69" s="42" t="str">
        <f>IF($C69&lt;&gt;"", EmergencyAutoPopulate!G69, "")</f>
        <v/>
      </c>
      <c r="K69" s="42" t="str">
        <f>IF($C69&lt;&gt;"", EmergencyAutoPopulate!H69, "")</f>
        <v/>
      </c>
      <c r="L69" s="42" t="str">
        <f>IF($C69&lt;&gt;"", EmergencyAutoPopulate!I69, "")</f>
        <v/>
      </c>
      <c r="M69" s="42" t="str">
        <f>IF($C69&lt;&gt;"", EmergencyAutoPopulate!J69, "")</f>
        <v/>
      </c>
    </row>
    <row r="70">
      <c r="A70" s="28" t="str">
        <f>IF(C70&lt;&gt;"", EmergencyAutoPopulate!K70, "")</f>
        <v/>
      </c>
      <c r="E70" s="42" t="str">
        <f>IF($C70&lt;&gt;"", EmergencyAutoPopulate!B70, "")</f>
        <v/>
      </c>
      <c r="F70" s="42" t="str">
        <f>IF($C70&lt;&gt;"", EmergencyAutoPopulate!C70, "")</f>
        <v/>
      </c>
      <c r="G70" s="42" t="str">
        <f>IF($C70&lt;&gt;"", EmergencyAutoPopulate!D70, "")</f>
        <v/>
      </c>
      <c r="H70" s="42" t="str">
        <f>IF($C70&lt;&gt;"", EmergencyAutoPopulate!E70, "")</f>
        <v/>
      </c>
      <c r="I70" s="42" t="str">
        <f>IF($C70&lt;&gt;"", EmergencyAutoPopulate!F70, "")</f>
        <v/>
      </c>
      <c r="J70" s="42" t="str">
        <f>IF($C70&lt;&gt;"", EmergencyAutoPopulate!G70, "")</f>
        <v/>
      </c>
      <c r="K70" s="42" t="str">
        <f>IF($C70&lt;&gt;"", EmergencyAutoPopulate!H70, "")</f>
        <v/>
      </c>
      <c r="L70" s="42" t="str">
        <f>IF($C70&lt;&gt;"", EmergencyAutoPopulate!I70, "")</f>
        <v/>
      </c>
      <c r="M70" s="42" t="str">
        <f>IF($C70&lt;&gt;"", EmergencyAutoPopulate!J70, "")</f>
        <v/>
      </c>
    </row>
    <row r="71">
      <c r="A71" s="28" t="str">
        <f>IF(C71&lt;&gt;"", EmergencyAutoPopulate!K71, "")</f>
        <v/>
      </c>
      <c r="E71" s="42" t="str">
        <f>IF($C71&lt;&gt;"", EmergencyAutoPopulate!B71, "")</f>
        <v/>
      </c>
      <c r="F71" s="42" t="str">
        <f>IF($C71&lt;&gt;"", EmergencyAutoPopulate!C71, "")</f>
        <v/>
      </c>
      <c r="G71" s="42" t="str">
        <f>IF($C71&lt;&gt;"", EmergencyAutoPopulate!D71, "")</f>
        <v/>
      </c>
      <c r="H71" s="42" t="str">
        <f>IF($C71&lt;&gt;"", EmergencyAutoPopulate!E71, "")</f>
        <v/>
      </c>
      <c r="I71" s="42" t="str">
        <f>IF($C71&lt;&gt;"", EmergencyAutoPopulate!F71, "")</f>
        <v/>
      </c>
      <c r="J71" s="42" t="str">
        <f>IF($C71&lt;&gt;"", EmergencyAutoPopulate!G71, "")</f>
        <v/>
      </c>
      <c r="K71" s="42" t="str">
        <f>IF($C71&lt;&gt;"", EmergencyAutoPopulate!H71, "")</f>
        <v/>
      </c>
      <c r="L71" s="42" t="str">
        <f>IF($C71&lt;&gt;"", EmergencyAutoPopulate!I71, "")</f>
        <v/>
      </c>
      <c r="M71" s="42" t="str">
        <f>IF($C71&lt;&gt;"", EmergencyAutoPopulate!J71, "")</f>
        <v/>
      </c>
    </row>
    <row r="72">
      <c r="A72" s="28" t="str">
        <f>IF(C72&lt;&gt;"", EmergencyAutoPopulate!K72, "")</f>
        <v/>
      </c>
      <c r="E72" s="42" t="str">
        <f>IF($C72&lt;&gt;"", EmergencyAutoPopulate!B72, "")</f>
        <v/>
      </c>
      <c r="F72" s="42" t="str">
        <f>IF($C72&lt;&gt;"", EmergencyAutoPopulate!C72, "")</f>
        <v/>
      </c>
      <c r="G72" s="42" t="str">
        <f>IF($C72&lt;&gt;"", EmergencyAutoPopulate!D72, "")</f>
        <v/>
      </c>
      <c r="H72" s="42" t="str">
        <f>IF($C72&lt;&gt;"", EmergencyAutoPopulate!E72, "")</f>
        <v/>
      </c>
      <c r="I72" s="42" t="str">
        <f>IF($C72&lt;&gt;"", EmergencyAutoPopulate!F72, "")</f>
        <v/>
      </c>
      <c r="J72" s="42" t="str">
        <f>IF($C72&lt;&gt;"", EmergencyAutoPopulate!G72, "")</f>
        <v/>
      </c>
      <c r="K72" s="42" t="str">
        <f>IF($C72&lt;&gt;"", EmergencyAutoPopulate!H72, "")</f>
        <v/>
      </c>
      <c r="L72" s="42" t="str">
        <f>IF($C72&lt;&gt;"", EmergencyAutoPopulate!I72, "")</f>
        <v/>
      </c>
      <c r="M72" s="42" t="str">
        <f>IF($C72&lt;&gt;"", EmergencyAutoPopulate!J72, "")</f>
        <v/>
      </c>
    </row>
    <row r="73">
      <c r="A73" s="28" t="str">
        <f>IF(C73&lt;&gt;"", EmergencyAutoPopulate!K73, "")</f>
        <v/>
      </c>
      <c r="E73" s="42" t="str">
        <f>IF($C73&lt;&gt;"", EmergencyAutoPopulate!B73, "")</f>
        <v/>
      </c>
      <c r="F73" s="42" t="str">
        <f>IF($C73&lt;&gt;"", EmergencyAutoPopulate!C73, "")</f>
        <v/>
      </c>
      <c r="G73" s="42" t="str">
        <f>IF($C73&lt;&gt;"", EmergencyAutoPopulate!D73, "")</f>
        <v/>
      </c>
      <c r="H73" s="42" t="str">
        <f>IF($C73&lt;&gt;"", EmergencyAutoPopulate!E73, "")</f>
        <v/>
      </c>
      <c r="I73" s="42" t="str">
        <f>IF($C73&lt;&gt;"", EmergencyAutoPopulate!F73, "")</f>
        <v/>
      </c>
      <c r="J73" s="42" t="str">
        <f>IF($C73&lt;&gt;"", EmergencyAutoPopulate!G73, "")</f>
        <v/>
      </c>
      <c r="K73" s="42" t="str">
        <f>IF($C73&lt;&gt;"", EmergencyAutoPopulate!H73, "")</f>
        <v/>
      </c>
      <c r="L73" s="42" t="str">
        <f>IF($C73&lt;&gt;"", EmergencyAutoPopulate!I73, "")</f>
        <v/>
      </c>
      <c r="M73" s="42" t="str">
        <f>IF($C73&lt;&gt;"", EmergencyAutoPopulate!J73, "")</f>
        <v/>
      </c>
    </row>
    <row r="74">
      <c r="A74" s="28" t="str">
        <f>IF(C74&lt;&gt;"", EmergencyAutoPopulate!K74, "")</f>
        <v/>
      </c>
      <c r="E74" s="42" t="str">
        <f>IF($C74&lt;&gt;"", EmergencyAutoPopulate!B74, "")</f>
        <v/>
      </c>
      <c r="F74" s="42" t="str">
        <f>IF($C74&lt;&gt;"", EmergencyAutoPopulate!C74, "")</f>
        <v/>
      </c>
      <c r="G74" s="42" t="str">
        <f>IF($C74&lt;&gt;"", EmergencyAutoPopulate!D74, "")</f>
        <v/>
      </c>
      <c r="H74" s="42" t="str">
        <f>IF($C74&lt;&gt;"", EmergencyAutoPopulate!E74, "")</f>
        <v/>
      </c>
      <c r="I74" s="42" t="str">
        <f>IF($C74&lt;&gt;"", EmergencyAutoPopulate!F74, "")</f>
        <v/>
      </c>
      <c r="J74" s="42" t="str">
        <f>IF($C74&lt;&gt;"", EmergencyAutoPopulate!G74, "")</f>
        <v/>
      </c>
      <c r="K74" s="42" t="str">
        <f>IF($C74&lt;&gt;"", EmergencyAutoPopulate!H74, "")</f>
        <v/>
      </c>
      <c r="L74" s="42" t="str">
        <f>IF($C74&lt;&gt;"", EmergencyAutoPopulate!I74, "")</f>
        <v/>
      </c>
      <c r="M74" s="42" t="str">
        <f>IF($C74&lt;&gt;"", EmergencyAutoPopulate!J74, "")</f>
        <v/>
      </c>
    </row>
    <row r="75">
      <c r="A75" s="28" t="str">
        <f>IF(C75&lt;&gt;"", EmergencyAutoPopulate!K75, "")</f>
        <v/>
      </c>
      <c r="E75" s="42" t="str">
        <f>IF($C75&lt;&gt;"", EmergencyAutoPopulate!B75, "")</f>
        <v/>
      </c>
      <c r="F75" s="42" t="str">
        <f>IF($C75&lt;&gt;"", EmergencyAutoPopulate!C75, "")</f>
        <v/>
      </c>
      <c r="G75" s="42" t="str">
        <f>IF($C75&lt;&gt;"", EmergencyAutoPopulate!D75, "")</f>
        <v/>
      </c>
      <c r="H75" s="42" t="str">
        <f>IF($C75&lt;&gt;"", EmergencyAutoPopulate!E75, "")</f>
        <v/>
      </c>
      <c r="I75" s="42" t="str">
        <f>IF($C75&lt;&gt;"", EmergencyAutoPopulate!F75, "")</f>
        <v/>
      </c>
      <c r="J75" s="42" t="str">
        <f>IF($C75&lt;&gt;"", EmergencyAutoPopulate!G75, "")</f>
        <v/>
      </c>
      <c r="K75" s="42" t="str">
        <f>IF($C75&lt;&gt;"", EmergencyAutoPopulate!H75, "")</f>
        <v/>
      </c>
      <c r="L75" s="42" t="str">
        <f>IF($C75&lt;&gt;"", EmergencyAutoPopulate!I75, "")</f>
        <v/>
      </c>
      <c r="M75" s="42" t="str">
        <f>IF($C75&lt;&gt;"", EmergencyAutoPopulate!J75, "")</f>
        <v/>
      </c>
    </row>
    <row r="76">
      <c r="A76" s="28" t="str">
        <f>IF(C76&lt;&gt;"", EmergencyAutoPopulate!K76, "")</f>
        <v/>
      </c>
      <c r="E76" s="42" t="str">
        <f>IF($C76&lt;&gt;"", EmergencyAutoPopulate!B76, "")</f>
        <v/>
      </c>
      <c r="F76" s="42" t="str">
        <f>IF($C76&lt;&gt;"", EmergencyAutoPopulate!C76, "")</f>
        <v/>
      </c>
      <c r="G76" s="42" t="str">
        <f>IF($C76&lt;&gt;"", EmergencyAutoPopulate!D76, "")</f>
        <v/>
      </c>
      <c r="H76" s="42" t="str">
        <f>IF($C76&lt;&gt;"", EmergencyAutoPopulate!E76, "")</f>
        <v/>
      </c>
      <c r="I76" s="42" t="str">
        <f>IF($C76&lt;&gt;"", EmergencyAutoPopulate!F76, "")</f>
        <v/>
      </c>
      <c r="J76" s="42" t="str">
        <f>IF($C76&lt;&gt;"", EmergencyAutoPopulate!G76, "")</f>
        <v/>
      </c>
      <c r="K76" s="42" t="str">
        <f>IF($C76&lt;&gt;"", EmergencyAutoPopulate!H76, "")</f>
        <v/>
      </c>
      <c r="L76" s="42" t="str">
        <f>IF($C76&lt;&gt;"", EmergencyAutoPopulate!I76, "")</f>
        <v/>
      </c>
      <c r="M76" s="42" t="str">
        <f>IF($C76&lt;&gt;"", EmergencyAutoPopulate!J76, "")</f>
        <v/>
      </c>
    </row>
    <row r="77">
      <c r="A77" s="28" t="str">
        <f>IF(C77&lt;&gt;"", EmergencyAutoPopulate!K77, "")</f>
        <v/>
      </c>
      <c r="E77" s="42" t="str">
        <f>IF($C77&lt;&gt;"", EmergencyAutoPopulate!B77, "")</f>
        <v/>
      </c>
      <c r="F77" s="42" t="str">
        <f>IF($C77&lt;&gt;"", EmergencyAutoPopulate!C77, "")</f>
        <v/>
      </c>
      <c r="G77" s="42" t="str">
        <f>IF($C77&lt;&gt;"", EmergencyAutoPopulate!D77, "")</f>
        <v/>
      </c>
      <c r="H77" s="42" t="str">
        <f>IF($C77&lt;&gt;"", EmergencyAutoPopulate!E77, "")</f>
        <v/>
      </c>
      <c r="I77" s="42" t="str">
        <f>IF($C77&lt;&gt;"", EmergencyAutoPopulate!F77, "")</f>
        <v/>
      </c>
      <c r="J77" s="42" t="str">
        <f>IF($C77&lt;&gt;"", EmergencyAutoPopulate!G77, "")</f>
        <v/>
      </c>
      <c r="K77" s="42" t="str">
        <f>IF($C77&lt;&gt;"", EmergencyAutoPopulate!H77, "")</f>
        <v/>
      </c>
      <c r="L77" s="42" t="str">
        <f>IF($C77&lt;&gt;"", EmergencyAutoPopulate!I77, "")</f>
        <v/>
      </c>
      <c r="M77" s="42" t="str">
        <f>IF($C77&lt;&gt;"", EmergencyAutoPopulate!J77, "")</f>
        <v/>
      </c>
    </row>
    <row r="78">
      <c r="A78" s="28" t="str">
        <f>IF(C78&lt;&gt;"", EmergencyAutoPopulate!K78, "")</f>
        <v/>
      </c>
      <c r="E78" s="42" t="str">
        <f>IF($C78&lt;&gt;"", EmergencyAutoPopulate!B78, "")</f>
        <v/>
      </c>
      <c r="F78" s="42" t="str">
        <f>IF($C78&lt;&gt;"", EmergencyAutoPopulate!C78, "")</f>
        <v/>
      </c>
      <c r="G78" s="42" t="str">
        <f>IF($C78&lt;&gt;"", EmergencyAutoPopulate!D78, "")</f>
        <v/>
      </c>
      <c r="H78" s="42" t="str">
        <f>IF($C78&lt;&gt;"", EmergencyAutoPopulate!E78, "")</f>
        <v/>
      </c>
      <c r="I78" s="42" t="str">
        <f>IF($C78&lt;&gt;"", EmergencyAutoPopulate!F78, "")</f>
        <v/>
      </c>
      <c r="J78" s="42" t="str">
        <f>IF($C78&lt;&gt;"", EmergencyAutoPopulate!G78, "")</f>
        <v/>
      </c>
      <c r="K78" s="42" t="str">
        <f>IF($C78&lt;&gt;"", EmergencyAutoPopulate!H78, "")</f>
        <v/>
      </c>
      <c r="L78" s="42" t="str">
        <f>IF($C78&lt;&gt;"", EmergencyAutoPopulate!I78, "")</f>
        <v/>
      </c>
      <c r="M78" s="42" t="str">
        <f>IF($C78&lt;&gt;"", EmergencyAutoPopulate!J78, "")</f>
        <v/>
      </c>
    </row>
    <row r="79">
      <c r="A79" s="28" t="str">
        <f>IF(C79&lt;&gt;"", EmergencyAutoPopulate!K79, "")</f>
        <v/>
      </c>
      <c r="E79" s="42" t="str">
        <f>IF($C79&lt;&gt;"", EmergencyAutoPopulate!B79, "")</f>
        <v/>
      </c>
      <c r="F79" s="42" t="str">
        <f>IF($C79&lt;&gt;"", EmergencyAutoPopulate!C79, "")</f>
        <v/>
      </c>
      <c r="G79" s="42" t="str">
        <f>IF($C79&lt;&gt;"", EmergencyAutoPopulate!D79, "")</f>
        <v/>
      </c>
      <c r="H79" s="42" t="str">
        <f>IF($C79&lt;&gt;"", EmergencyAutoPopulate!E79, "")</f>
        <v/>
      </c>
      <c r="I79" s="42" t="str">
        <f>IF($C79&lt;&gt;"", EmergencyAutoPopulate!F79, "")</f>
        <v/>
      </c>
      <c r="J79" s="42" t="str">
        <f>IF($C79&lt;&gt;"", EmergencyAutoPopulate!G79, "")</f>
        <v/>
      </c>
      <c r="K79" s="42" t="str">
        <f>IF($C79&lt;&gt;"", EmergencyAutoPopulate!H79, "")</f>
        <v/>
      </c>
      <c r="L79" s="42" t="str">
        <f>IF($C79&lt;&gt;"", EmergencyAutoPopulate!I79, "")</f>
        <v/>
      </c>
      <c r="M79" s="42" t="str">
        <f>IF($C79&lt;&gt;"", EmergencyAutoPopulate!J79, "")</f>
        <v/>
      </c>
    </row>
    <row r="80">
      <c r="A80" s="28" t="str">
        <f>IF(C80&lt;&gt;"", EmergencyAutoPopulate!K80, "")</f>
        <v/>
      </c>
      <c r="E80" s="42" t="str">
        <f>IF($C80&lt;&gt;"", EmergencyAutoPopulate!B80, "")</f>
        <v/>
      </c>
      <c r="F80" s="42" t="str">
        <f>IF($C80&lt;&gt;"", EmergencyAutoPopulate!C80, "")</f>
        <v/>
      </c>
      <c r="G80" s="42" t="str">
        <f>IF($C80&lt;&gt;"", EmergencyAutoPopulate!D80, "")</f>
        <v/>
      </c>
      <c r="H80" s="42" t="str">
        <f>IF($C80&lt;&gt;"", EmergencyAutoPopulate!E80, "")</f>
        <v/>
      </c>
      <c r="I80" s="42" t="str">
        <f>IF($C80&lt;&gt;"", EmergencyAutoPopulate!F80, "")</f>
        <v/>
      </c>
      <c r="J80" s="42" t="str">
        <f>IF($C80&lt;&gt;"", EmergencyAutoPopulate!G80, "")</f>
        <v/>
      </c>
      <c r="K80" s="42" t="str">
        <f>IF($C80&lt;&gt;"", EmergencyAutoPopulate!H80, "")</f>
        <v/>
      </c>
      <c r="L80" s="42" t="str">
        <f>IF($C80&lt;&gt;"", EmergencyAutoPopulate!I80, "")</f>
        <v/>
      </c>
      <c r="M80" s="42" t="str">
        <f>IF($C80&lt;&gt;"", EmergencyAutoPopulate!J80, "")</f>
        <v/>
      </c>
    </row>
    <row r="81">
      <c r="A81" s="28" t="str">
        <f>IF(C81&lt;&gt;"", EmergencyAutoPopulate!K81, "")</f>
        <v/>
      </c>
      <c r="E81" s="42" t="str">
        <f>IF($C81&lt;&gt;"", EmergencyAutoPopulate!B81, "")</f>
        <v/>
      </c>
      <c r="F81" s="42" t="str">
        <f>IF($C81&lt;&gt;"", EmergencyAutoPopulate!C81, "")</f>
        <v/>
      </c>
      <c r="G81" s="42" t="str">
        <f>IF($C81&lt;&gt;"", EmergencyAutoPopulate!D81, "")</f>
        <v/>
      </c>
      <c r="H81" s="42" t="str">
        <f>IF($C81&lt;&gt;"", EmergencyAutoPopulate!E81, "")</f>
        <v/>
      </c>
      <c r="I81" s="42" t="str">
        <f>IF($C81&lt;&gt;"", EmergencyAutoPopulate!F81, "")</f>
        <v/>
      </c>
      <c r="J81" s="42" t="str">
        <f>IF($C81&lt;&gt;"", EmergencyAutoPopulate!G81, "")</f>
        <v/>
      </c>
      <c r="K81" s="42" t="str">
        <f>IF($C81&lt;&gt;"", EmergencyAutoPopulate!H81, "")</f>
        <v/>
      </c>
      <c r="L81" s="42" t="str">
        <f>IF($C81&lt;&gt;"", EmergencyAutoPopulate!I81, "")</f>
        <v/>
      </c>
      <c r="M81" s="42" t="str">
        <f>IF($C81&lt;&gt;"", EmergencyAutoPopulate!J81, "")</f>
        <v/>
      </c>
    </row>
    <row r="82">
      <c r="A82" s="28" t="str">
        <f>IF(C82&lt;&gt;"", EmergencyAutoPopulate!K82, "")</f>
        <v/>
      </c>
      <c r="E82" s="42" t="str">
        <f>IF($C82&lt;&gt;"", EmergencyAutoPopulate!B82, "")</f>
        <v/>
      </c>
      <c r="F82" s="42" t="str">
        <f>IF($C82&lt;&gt;"", EmergencyAutoPopulate!C82, "")</f>
        <v/>
      </c>
      <c r="G82" s="42" t="str">
        <f>IF($C82&lt;&gt;"", EmergencyAutoPopulate!D82, "")</f>
        <v/>
      </c>
      <c r="H82" s="42" t="str">
        <f>IF($C82&lt;&gt;"", EmergencyAutoPopulate!E82, "")</f>
        <v/>
      </c>
      <c r="I82" s="42" t="str">
        <f>IF($C82&lt;&gt;"", EmergencyAutoPopulate!F82, "")</f>
        <v/>
      </c>
      <c r="J82" s="42" t="str">
        <f>IF($C82&lt;&gt;"", EmergencyAutoPopulate!G82, "")</f>
        <v/>
      </c>
      <c r="K82" s="42" t="str">
        <f>IF($C82&lt;&gt;"", EmergencyAutoPopulate!H82, "")</f>
        <v/>
      </c>
      <c r="L82" s="42" t="str">
        <f>IF($C82&lt;&gt;"", EmergencyAutoPopulate!I82, "")</f>
        <v/>
      </c>
      <c r="M82" s="42" t="str">
        <f>IF($C82&lt;&gt;"", EmergencyAutoPopulate!J82, "")</f>
        <v/>
      </c>
    </row>
    <row r="83">
      <c r="A83" s="28" t="str">
        <f>IF(C83&lt;&gt;"", EmergencyAutoPopulate!K83, "")</f>
        <v/>
      </c>
      <c r="E83" s="42" t="str">
        <f>IF($C83&lt;&gt;"", EmergencyAutoPopulate!B83, "")</f>
        <v/>
      </c>
      <c r="F83" s="42" t="str">
        <f>IF($C83&lt;&gt;"", EmergencyAutoPopulate!C83, "")</f>
        <v/>
      </c>
      <c r="G83" s="42" t="str">
        <f>IF($C83&lt;&gt;"", EmergencyAutoPopulate!D83, "")</f>
        <v/>
      </c>
      <c r="H83" s="42" t="str">
        <f>IF($C83&lt;&gt;"", EmergencyAutoPopulate!E83, "")</f>
        <v/>
      </c>
      <c r="I83" s="42" t="str">
        <f>IF($C83&lt;&gt;"", EmergencyAutoPopulate!F83, "")</f>
        <v/>
      </c>
      <c r="J83" s="42" t="str">
        <f>IF($C83&lt;&gt;"", EmergencyAutoPopulate!G83, "")</f>
        <v/>
      </c>
      <c r="K83" s="42" t="str">
        <f>IF($C83&lt;&gt;"", EmergencyAutoPopulate!H83, "")</f>
        <v/>
      </c>
      <c r="L83" s="42" t="str">
        <f>IF($C83&lt;&gt;"", EmergencyAutoPopulate!I83, "")</f>
        <v/>
      </c>
      <c r="M83" s="42" t="str">
        <f>IF($C83&lt;&gt;"", EmergencyAutoPopulate!J83, "")</f>
        <v/>
      </c>
    </row>
    <row r="84">
      <c r="A84" s="28" t="str">
        <f>IF(C84&lt;&gt;"", EmergencyAutoPopulate!K84, "")</f>
        <v/>
      </c>
      <c r="E84" s="42" t="str">
        <f>IF($C84&lt;&gt;"", EmergencyAutoPopulate!B84, "")</f>
        <v/>
      </c>
      <c r="F84" s="42" t="str">
        <f>IF($C84&lt;&gt;"", EmergencyAutoPopulate!C84, "")</f>
        <v/>
      </c>
      <c r="G84" s="42" t="str">
        <f>IF($C84&lt;&gt;"", EmergencyAutoPopulate!D84, "")</f>
        <v/>
      </c>
      <c r="H84" s="42" t="str">
        <f>IF($C84&lt;&gt;"", EmergencyAutoPopulate!E84, "")</f>
        <v/>
      </c>
      <c r="I84" s="42" t="str">
        <f>IF($C84&lt;&gt;"", EmergencyAutoPopulate!F84, "")</f>
        <v/>
      </c>
      <c r="J84" s="42" t="str">
        <f>IF($C84&lt;&gt;"", EmergencyAutoPopulate!G84, "")</f>
        <v/>
      </c>
      <c r="K84" s="42" t="str">
        <f>IF($C84&lt;&gt;"", EmergencyAutoPopulate!H84, "")</f>
        <v/>
      </c>
      <c r="L84" s="42" t="str">
        <f>IF($C84&lt;&gt;"", EmergencyAutoPopulate!I84, "")</f>
        <v/>
      </c>
      <c r="M84" s="42" t="str">
        <f>IF($C84&lt;&gt;"", EmergencyAutoPopulate!J84, "")</f>
        <v/>
      </c>
    </row>
    <row r="85">
      <c r="A85" s="28" t="str">
        <f>IF(C85&lt;&gt;"", EmergencyAutoPopulate!K85, "")</f>
        <v/>
      </c>
      <c r="E85" s="42" t="str">
        <f>IF($C85&lt;&gt;"", EmergencyAutoPopulate!B85, "")</f>
        <v/>
      </c>
      <c r="F85" s="42" t="str">
        <f>IF($C85&lt;&gt;"", EmergencyAutoPopulate!C85, "")</f>
        <v/>
      </c>
      <c r="G85" s="42" t="str">
        <f>IF($C85&lt;&gt;"", EmergencyAutoPopulate!D85, "")</f>
        <v/>
      </c>
      <c r="H85" s="42" t="str">
        <f>IF($C85&lt;&gt;"", EmergencyAutoPopulate!E85, "")</f>
        <v/>
      </c>
      <c r="I85" s="42" t="str">
        <f>IF($C85&lt;&gt;"", EmergencyAutoPopulate!F85, "")</f>
        <v/>
      </c>
      <c r="J85" s="42" t="str">
        <f>IF($C85&lt;&gt;"", EmergencyAutoPopulate!G85, "")</f>
        <v/>
      </c>
      <c r="K85" s="42" t="str">
        <f>IF($C85&lt;&gt;"", EmergencyAutoPopulate!H85, "")</f>
        <v/>
      </c>
      <c r="L85" s="42" t="str">
        <f>IF($C85&lt;&gt;"", EmergencyAutoPopulate!I85, "")</f>
        <v/>
      </c>
      <c r="M85" s="42" t="str">
        <f>IF($C85&lt;&gt;"", EmergencyAutoPopulate!J85, "")</f>
        <v/>
      </c>
    </row>
    <row r="86">
      <c r="A86" s="28" t="str">
        <f>IF(C86&lt;&gt;"", EmergencyAutoPopulate!K86, "")</f>
        <v/>
      </c>
      <c r="E86" s="42" t="str">
        <f>IF($C86&lt;&gt;"", EmergencyAutoPopulate!B86, "")</f>
        <v/>
      </c>
      <c r="F86" s="42" t="str">
        <f>IF($C86&lt;&gt;"", EmergencyAutoPopulate!C86, "")</f>
        <v/>
      </c>
      <c r="G86" s="42" t="str">
        <f>IF($C86&lt;&gt;"", EmergencyAutoPopulate!D86, "")</f>
        <v/>
      </c>
      <c r="H86" s="42" t="str">
        <f>IF($C86&lt;&gt;"", EmergencyAutoPopulate!E86, "")</f>
        <v/>
      </c>
      <c r="I86" s="42" t="str">
        <f>IF($C86&lt;&gt;"", EmergencyAutoPopulate!F86, "")</f>
        <v/>
      </c>
      <c r="J86" s="42" t="str">
        <f>IF($C86&lt;&gt;"", EmergencyAutoPopulate!G86, "")</f>
        <v/>
      </c>
      <c r="K86" s="42" t="str">
        <f>IF($C86&lt;&gt;"", EmergencyAutoPopulate!H86, "")</f>
        <v/>
      </c>
      <c r="L86" s="42" t="str">
        <f>IF($C86&lt;&gt;"", EmergencyAutoPopulate!I86, "")</f>
        <v/>
      </c>
      <c r="M86" s="42" t="str">
        <f>IF($C86&lt;&gt;"", EmergencyAutoPopulate!J86, "")</f>
        <v/>
      </c>
    </row>
    <row r="87">
      <c r="A87" s="28" t="str">
        <f>IF(C87&lt;&gt;"", EmergencyAutoPopulate!K87, "")</f>
        <v/>
      </c>
      <c r="E87" s="42" t="str">
        <f>IF($C87&lt;&gt;"", EmergencyAutoPopulate!B87, "")</f>
        <v/>
      </c>
      <c r="F87" s="42" t="str">
        <f>IF($C87&lt;&gt;"", EmergencyAutoPopulate!C87, "")</f>
        <v/>
      </c>
      <c r="G87" s="42" t="str">
        <f>IF($C87&lt;&gt;"", EmergencyAutoPopulate!D87, "")</f>
        <v/>
      </c>
      <c r="H87" s="42" t="str">
        <f>IF($C87&lt;&gt;"", EmergencyAutoPopulate!E87, "")</f>
        <v/>
      </c>
      <c r="I87" s="42" t="str">
        <f>IF($C87&lt;&gt;"", EmergencyAutoPopulate!F87, "")</f>
        <v/>
      </c>
      <c r="J87" s="42" t="str">
        <f>IF($C87&lt;&gt;"", EmergencyAutoPopulate!G87, "")</f>
        <v/>
      </c>
      <c r="K87" s="42" t="str">
        <f>IF($C87&lt;&gt;"", EmergencyAutoPopulate!H87, "")</f>
        <v/>
      </c>
      <c r="L87" s="42" t="str">
        <f>IF($C87&lt;&gt;"", EmergencyAutoPopulate!I87, "")</f>
        <v/>
      </c>
      <c r="M87" s="42" t="str">
        <f>IF($C87&lt;&gt;"", EmergencyAutoPopulate!J87, "")</f>
        <v/>
      </c>
    </row>
    <row r="88">
      <c r="A88" s="28" t="str">
        <f>IF(C88&lt;&gt;"", EmergencyAutoPopulate!K88, "")</f>
        <v/>
      </c>
      <c r="E88" s="42" t="str">
        <f>IF($C88&lt;&gt;"", EmergencyAutoPopulate!B88, "")</f>
        <v/>
      </c>
      <c r="F88" s="42" t="str">
        <f>IF($C88&lt;&gt;"", EmergencyAutoPopulate!C88, "")</f>
        <v/>
      </c>
      <c r="G88" s="42" t="str">
        <f>IF($C88&lt;&gt;"", EmergencyAutoPopulate!D88, "")</f>
        <v/>
      </c>
      <c r="H88" s="42" t="str">
        <f>IF($C88&lt;&gt;"", EmergencyAutoPopulate!E88, "")</f>
        <v/>
      </c>
      <c r="I88" s="42" t="str">
        <f>IF($C88&lt;&gt;"", EmergencyAutoPopulate!F88, "")</f>
        <v/>
      </c>
      <c r="J88" s="42" t="str">
        <f>IF($C88&lt;&gt;"", EmergencyAutoPopulate!G88, "")</f>
        <v/>
      </c>
      <c r="K88" s="42" t="str">
        <f>IF($C88&lt;&gt;"", EmergencyAutoPopulate!H88, "")</f>
        <v/>
      </c>
      <c r="L88" s="42" t="str">
        <f>IF($C88&lt;&gt;"", EmergencyAutoPopulate!I88, "")</f>
        <v/>
      </c>
      <c r="M88" s="42" t="str">
        <f>IF($C88&lt;&gt;"", EmergencyAutoPopulate!J88, "")</f>
        <v/>
      </c>
    </row>
    <row r="89">
      <c r="A89" s="28" t="str">
        <f>IF(C89&lt;&gt;"", EmergencyAutoPopulate!K89, "")</f>
        <v/>
      </c>
      <c r="E89" s="42" t="str">
        <f>IF($C89&lt;&gt;"", EmergencyAutoPopulate!B89, "")</f>
        <v/>
      </c>
      <c r="F89" s="42" t="str">
        <f>IF($C89&lt;&gt;"", EmergencyAutoPopulate!C89, "")</f>
        <v/>
      </c>
      <c r="G89" s="42" t="str">
        <f>IF($C89&lt;&gt;"", EmergencyAutoPopulate!D89, "")</f>
        <v/>
      </c>
      <c r="H89" s="42" t="str">
        <f>IF($C89&lt;&gt;"", EmergencyAutoPopulate!E89, "")</f>
        <v/>
      </c>
      <c r="I89" s="42" t="str">
        <f>IF($C89&lt;&gt;"", EmergencyAutoPopulate!F89, "")</f>
        <v/>
      </c>
      <c r="J89" s="42" t="str">
        <f>IF($C89&lt;&gt;"", EmergencyAutoPopulate!G89, "")</f>
        <v/>
      </c>
      <c r="K89" s="42" t="str">
        <f>IF($C89&lt;&gt;"", EmergencyAutoPopulate!H89, "")</f>
        <v/>
      </c>
      <c r="L89" s="42" t="str">
        <f>IF($C89&lt;&gt;"", EmergencyAutoPopulate!I89, "")</f>
        <v/>
      </c>
      <c r="M89" s="42" t="str">
        <f>IF($C89&lt;&gt;"", EmergencyAutoPopulate!J89, "")</f>
        <v/>
      </c>
    </row>
    <row r="90">
      <c r="A90" s="28" t="str">
        <f>IF(C90&lt;&gt;"", EmergencyAutoPopulate!K90, "")</f>
        <v/>
      </c>
      <c r="E90" s="42" t="str">
        <f>IF($C90&lt;&gt;"", EmergencyAutoPopulate!B90, "")</f>
        <v/>
      </c>
      <c r="F90" s="42" t="str">
        <f>IF($C90&lt;&gt;"", EmergencyAutoPopulate!C90, "")</f>
        <v/>
      </c>
      <c r="G90" s="42" t="str">
        <f>IF($C90&lt;&gt;"", EmergencyAutoPopulate!D90, "")</f>
        <v/>
      </c>
      <c r="H90" s="42" t="str">
        <f>IF($C90&lt;&gt;"", EmergencyAutoPopulate!E90, "")</f>
        <v/>
      </c>
      <c r="I90" s="42" t="str">
        <f>IF($C90&lt;&gt;"", EmergencyAutoPopulate!F90, "")</f>
        <v/>
      </c>
      <c r="J90" s="42" t="str">
        <f>IF($C90&lt;&gt;"", EmergencyAutoPopulate!G90, "")</f>
        <v/>
      </c>
      <c r="K90" s="42" t="str">
        <f>IF($C90&lt;&gt;"", EmergencyAutoPopulate!H90, "")</f>
        <v/>
      </c>
      <c r="L90" s="42" t="str">
        <f>IF($C90&lt;&gt;"", EmergencyAutoPopulate!I90, "")</f>
        <v/>
      </c>
      <c r="M90" s="42" t="str">
        <f>IF($C90&lt;&gt;"", EmergencyAutoPopulate!J90, "")</f>
        <v/>
      </c>
    </row>
    <row r="91">
      <c r="A91" s="28" t="str">
        <f>IF(C91&lt;&gt;"", EmergencyAutoPopulate!K91, "")</f>
        <v/>
      </c>
      <c r="E91" s="42" t="str">
        <f>IF($C91&lt;&gt;"", EmergencyAutoPopulate!B91, "")</f>
        <v/>
      </c>
      <c r="F91" s="42" t="str">
        <f>IF($C91&lt;&gt;"", EmergencyAutoPopulate!C91, "")</f>
        <v/>
      </c>
      <c r="G91" s="42" t="str">
        <f>IF($C91&lt;&gt;"", EmergencyAutoPopulate!D91, "")</f>
        <v/>
      </c>
      <c r="H91" s="42" t="str">
        <f>IF($C91&lt;&gt;"", EmergencyAutoPopulate!E91, "")</f>
        <v/>
      </c>
      <c r="I91" s="42" t="str">
        <f>IF($C91&lt;&gt;"", EmergencyAutoPopulate!F91, "")</f>
        <v/>
      </c>
      <c r="J91" s="42" t="str">
        <f>IF($C91&lt;&gt;"", EmergencyAutoPopulate!G91, "")</f>
        <v/>
      </c>
      <c r="K91" s="42" t="str">
        <f>IF($C91&lt;&gt;"", EmergencyAutoPopulate!H91, "")</f>
        <v/>
      </c>
      <c r="L91" s="42" t="str">
        <f>IF($C91&lt;&gt;"", EmergencyAutoPopulate!I91, "")</f>
        <v/>
      </c>
      <c r="M91" s="42" t="str">
        <f>IF($C91&lt;&gt;"", EmergencyAutoPopulate!J91, "")</f>
        <v/>
      </c>
    </row>
    <row r="92">
      <c r="A92" s="28" t="str">
        <f>IF(C92&lt;&gt;"", EmergencyAutoPopulate!K92, "")</f>
        <v/>
      </c>
      <c r="E92" s="42" t="str">
        <f>IF($C92&lt;&gt;"", EmergencyAutoPopulate!B92, "")</f>
        <v/>
      </c>
      <c r="F92" s="42" t="str">
        <f>IF($C92&lt;&gt;"", EmergencyAutoPopulate!C92, "")</f>
        <v/>
      </c>
      <c r="G92" s="42" t="str">
        <f>IF($C92&lt;&gt;"", EmergencyAutoPopulate!D92, "")</f>
        <v/>
      </c>
      <c r="H92" s="42" t="str">
        <f>IF($C92&lt;&gt;"", EmergencyAutoPopulate!E92, "")</f>
        <v/>
      </c>
      <c r="I92" s="42" t="str">
        <f>IF($C92&lt;&gt;"", EmergencyAutoPopulate!F92, "")</f>
        <v/>
      </c>
      <c r="J92" s="42" t="str">
        <f>IF($C92&lt;&gt;"", EmergencyAutoPopulate!G92, "")</f>
        <v/>
      </c>
      <c r="K92" s="42" t="str">
        <f>IF($C92&lt;&gt;"", EmergencyAutoPopulate!H92, "")</f>
        <v/>
      </c>
      <c r="L92" s="42" t="str">
        <f>IF($C92&lt;&gt;"", EmergencyAutoPopulate!I92, "")</f>
        <v/>
      </c>
      <c r="M92" s="42" t="str">
        <f>IF($C92&lt;&gt;"", EmergencyAutoPopulate!J92, "")</f>
        <v/>
      </c>
    </row>
    <row r="93">
      <c r="A93" s="28" t="str">
        <f>IF(C93&lt;&gt;"", EmergencyAutoPopulate!K93, "")</f>
        <v/>
      </c>
      <c r="E93" s="42" t="str">
        <f>IF($C93&lt;&gt;"", EmergencyAutoPopulate!B93, "")</f>
        <v/>
      </c>
      <c r="F93" s="42" t="str">
        <f>IF($C93&lt;&gt;"", EmergencyAutoPopulate!C93, "")</f>
        <v/>
      </c>
      <c r="G93" s="42" t="str">
        <f>IF($C93&lt;&gt;"", EmergencyAutoPopulate!D93, "")</f>
        <v/>
      </c>
      <c r="H93" s="42" t="str">
        <f>IF($C93&lt;&gt;"", EmergencyAutoPopulate!E93, "")</f>
        <v/>
      </c>
      <c r="I93" s="42" t="str">
        <f>IF($C93&lt;&gt;"", EmergencyAutoPopulate!F93, "")</f>
        <v/>
      </c>
      <c r="J93" s="42" t="str">
        <f>IF($C93&lt;&gt;"", EmergencyAutoPopulate!G93, "")</f>
        <v/>
      </c>
      <c r="K93" s="42" t="str">
        <f>IF($C93&lt;&gt;"", EmergencyAutoPopulate!H93, "")</f>
        <v/>
      </c>
      <c r="L93" s="42" t="str">
        <f>IF($C93&lt;&gt;"", EmergencyAutoPopulate!I93, "")</f>
        <v/>
      </c>
      <c r="M93" s="42" t="str">
        <f>IF($C93&lt;&gt;"", EmergencyAutoPopulate!J93, "")</f>
        <v/>
      </c>
    </row>
    <row r="94">
      <c r="A94" s="28" t="str">
        <f>IF(C94&lt;&gt;"", EmergencyAutoPopulate!K94, "")</f>
        <v/>
      </c>
      <c r="E94" s="42" t="str">
        <f>IF($C94&lt;&gt;"", EmergencyAutoPopulate!B94, "")</f>
        <v/>
      </c>
      <c r="F94" s="42" t="str">
        <f>IF($C94&lt;&gt;"", EmergencyAutoPopulate!C94, "")</f>
        <v/>
      </c>
      <c r="G94" s="42" t="str">
        <f>IF($C94&lt;&gt;"", EmergencyAutoPopulate!D94, "")</f>
        <v/>
      </c>
      <c r="H94" s="42" t="str">
        <f>IF($C94&lt;&gt;"", EmergencyAutoPopulate!E94, "")</f>
        <v/>
      </c>
      <c r="I94" s="42" t="str">
        <f>IF($C94&lt;&gt;"", EmergencyAutoPopulate!F94, "")</f>
        <v/>
      </c>
      <c r="J94" s="42" t="str">
        <f>IF($C94&lt;&gt;"", EmergencyAutoPopulate!G94, "")</f>
        <v/>
      </c>
      <c r="K94" s="42" t="str">
        <f>IF($C94&lt;&gt;"", EmergencyAutoPopulate!H94, "")</f>
        <v/>
      </c>
      <c r="L94" s="42" t="str">
        <f>IF($C94&lt;&gt;"", EmergencyAutoPopulate!I94, "")</f>
        <v/>
      </c>
      <c r="M94" s="42" t="str">
        <f>IF($C94&lt;&gt;"", EmergencyAutoPopulate!J94, "")</f>
        <v/>
      </c>
    </row>
    <row r="95">
      <c r="A95" s="28" t="str">
        <f>IF(C95&lt;&gt;"", EmergencyAutoPopulate!K95, "")</f>
        <v/>
      </c>
      <c r="E95" s="42" t="str">
        <f>IF($C95&lt;&gt;"", EmergencyAutoPopulate!B95, "")</f>
        <v/>
      </c>
      <c r="F95" s="42" t="str">
        <f>IF($C95&lt;&gt;"", EmergencyAutoPopulate!C95, "")</f>
        <v/>
      </c>
      <c r="G95" s="42" t="str">
        <f>IF($C95&lt;&gt;"", EmergencyAutoPopulate!D95, "")</f>
        <v/>
      </c>
      <c r="H95" s="42" t="str">
        <f>IF($C95&lt;&gt;"", EmergencyAutoPopulate!E95, "")</f>
        <v/>
      </c>
      <c r="I95" s="42" t="str">
        <f>IF($C95&lt;&gt;"", EmergencyAutoPopulate!F95, "")</f>
        <v/>
      </c>
      <c r="J95" s="42" t="str">
        <f>IF($C95&lt;&gt;"", EmergencyAutoPopulate!G95, "")</f>
        <v/>
      </c>
      <c r="K95" s="42" t="str">
        <f>IF($C95&lt;&gt;"", EmergencyAutoPopulate!H95, "")</f>
        <v/>
      </c>
      <c r="L95" s="42" t="str">
        <f>IF($C95&lt;&gt;"", EmergencyAutoPopulate!I95, "")</f>
        <v/>
      </c>
      <c r="M95" s="42" t="str">
        <f>IF($C95&lt;&gt;"", EmergencyAutoPopulate!J95, "")</f>
        <v/>
      </c>
    </row>
    <row r="96">
      <c r="A96" s="28" t="str">
        <f>IF(C96&lt;&gt;"", EmergencyAutoPopulate!K96, "")</f>
        <v/>
      </c>
      <c r="E96" s="42" t="str">
        <f>IF($C96&lt;&gt;"", EmergencyAutoPopulate!B96, "")</f>
        <v/>
      </c>
      <c r="F96" s="42" t="str">
        <f>IF($C96&lt;&gt;"", EmergencyAutoPopulate!C96, "")</f>
        <v/>
      </c>
      <c r="G96" s="42" t="str">
        <f>IF($C96&lt;&gt;"", EmergencyAutoPopulate!D96, "")</f>
        <v/>
      </c>
      <c r="H96" s="42" t="str">
        <f>IF($C96&lt;&gt;"", EmergencyAutoPopulate!E96, "")</f>
        <v/>
      </c>
      <c r="I96" s="42" t="str">
        <f>IF($C96&lt;&gt;"", EmergencyAutoPopulate!F96, "")</f>
        <v/>
      </c>
      <c r="J96" s="42" t="str">
        <f>IF($C96&lt;&gt;"", EmergencyAutoPopulate!G96, "")</f>
        <v/>
      </c>
      <c r="K96" s="42" t="str">
        <f>IF($C96&lt;&gt;"", EmergencyAutoPopulate!H96, "")</f>
        <v/>
      </c>
      <c r="L96" s="42" t="str">
        <f>IF($C96&lt;&gt;"", EmergencyAutoPopulate!I96, "")</f>
        <v/>
      </c>
      <c r="M96" s="42" t="str">
        <f>IF($C96&lt;&gt;"", EmergencyAutoPopulate!J96, "")</f>
        <v/>
      </c>
    </row>
    <row r="97">
      <c r="A97" s="28" t="str">
        <f>IF(C97&lt;&gt;"", EmergencyAutoPopulate!K97, "")</f>
        <v/>
      </c>
      <c r="E97" s="42" t="str">
        <f>IF($C97&lt;&gt;"", EmergencyAutoPopulate!B97, "")</f>
        <v/>
      </c>
      <c r="F97" s="42" t="str">
        <f>IF($C97&lt;&gt;"", EmergencyAutoPopulate!C97, "")</f>
        <v/>
      </c>
      <c r="G97" s="42" t="str">
        <f>IF($C97&lt;&gt;"", EmergencyAutoPopulate!D97, "")</f>
        <v/>
      </c>
      <c r="H97" s="42" t="str">
        <f>IF($C97&lt;&gt;"", EmergencyAutoPopulate!E97, "")</f>
        <v/>
      </c>
      <c r="I97" s="42" t="str">
        <f>IF($C97&lt;&gt;"", EmergencyAutoPopulate!F97, "")</f>
        <v/>
      </c>
      <c r="J97" s="42" t="str">
        <f>IF($C97&lt;&gt;"", EmergencyAutoPopulate!G97, "")</f>
        <v/>
      </c>
      <c r="K97" s="42" t="str">
        <f>IF($C97&lt;&gt;"", EmergencyAutoPopulate!H97, "")</f>
        <v/>
      </c>
      <c r="L97" s="42" t="str">
        <f>IF($C97&lt;&gt;"", EmergencyAutoPopulate!I97, "")</f>
        <v/>
      </c>
      <c r="M97" s="42" t="str">
        <f>IF($C97&lt;&gt;"", EmergencyAutoPopulate!J97, "")</f>
        <v/>
      </c>
    </row>
    <row r="98">
      <c r="A98" s="28" t="str">
        <f>IF(C98&lt;&gt;"", EmergencyAutoPopulate!K98, "")</f>
        <v/>
      </c>
      <c r="E98" s="42" t="str">
        <f>IF($C98&lt;&gt;"", EmergencyAutoPopulate!B98, "")</f>
        <v/>
      </c>
      <c r="F98" s="42" t="str">
        <f>IF($C98&lt;&gt;"", EmergencyAutoPopulate!C98, "")</f>
        <v/>
      </c>
      <c r="G98" s="42" t="str">
        <f>IF($C98&lt;&gt;"", EmergencyAutoPopulate!D98, "")</f>
        <v/>
      </c>
      <c r="H98" s="42" t="str">
        <f>IF($C98&lt;&gt;"", EmergencyAutoPopulate!E98, "")</f>
        <v/>
      </c>
      <c r="I98" s="42" t="str">
        <f>IF($C98&lt;&gt;"", EmergencyAutoPopulate!F98, "")</f>
        <v/>
      </c>
      <c r="J98" s="42" t="str">
        <f>IF($C98&lt;&gt;"", EmergencyAutoPopulate!G98, "")</f>
        <v/>
      </c>
      <c r="K98" s="42" t="str">
        <f>IF($C98&lt;&gt;"", EmergencyAutoPopulate!H98, "")</f>
        <v/>
      </c>
      <c r="L98" s="42" t="str">
        <f>IF($C98&lt;&gt;"", EmergencyAutoPopulate!I98, "")</f>
        <v/>
      </c>
      <c r="M98" s="42" t="str">
        <f>IF($C98&lt;&gt;"", EmergencyAutoPopulate!J98, "")</f>
        <v/>
      </c>
    </row>
    <row r="99">
      <c r="A99" s="28" t="str">
        <f>IF(C99&lt;&gt;"", EmergencyAutoPopulate!K99, "")</f>
        <v/>
      </c>
      <c r="E99" s="42" t="str">
        <f>IF($C99&lt;&gt;"", EmergencyAutoPopulate!B99, "")</f>
        <v/>
      </c>
      <c r="F99" s="42" t="str">
        <f>IF($C99&lt;&gt;"", EmergencyAutoPopulate!C99, "")</f>
        <v/>
      </c>
      <c r="G99" s="42" t="str">
        <f>IF($C99&lt;&gt;"", EmergencyAutoPopulate!D99, "")</f>
        <v/>
      </c>
      <c r="H99" s="42" t="str">
        <f>IF($C99&lt;&gt;"", EmergencyAutoPopulate!E99, "")</f>
        <v/>
      </c>
      <c r="I99" s="42" t="str">
        <f>IF($C99&lt;&gt;"", EmergencyAutoPopulate!F99, "")</f>
        <v/>
      </c>
      <c r="J99" s="42" t="str">
        <f>IF($C99&lt;&gt;"", EmergencyAutoPopulate!G99, "")</f>
        <v/>
      </c>
      <c r="K99" s="42" t="str">
        <f>IF($C99&lt;&gt;"", EmergencyAutoPopulate!H99, "")</f>
        <v/>
      </c>
      <c r="L99" s="42" t="str">
        <f>IF($C99&lt;&gt;"", EmergencyAutoPopulate!I99, "")</f>
        <v/>
      </c>
      <c r="M99" s="42" t="str">
        <f>IF($C99&lt;&gt;"", EmergencyAutoPopulate!J99, "")</f>
        <v/>
      </c>
    </row>
    <row r="100">
      <c r="A100" s="28" t="str">
        <f>IF(C100&lt;&gt;"", EmergencyAutoPopulate!K100, "")</f>
        <v/>
      </c>
      <c r="E100" s="42" t="str">
        <f>IF($C100&lt;&gt;"", EmergencyAutoPopulate!B100, "")</f>
        <v/>
      </c>
      <c r="F100" s="42" t="str">
        <f>IF($C100&lt;&gt;"", EmergencyAutoPopulate!C100, "")</f>
        <v/>
      </c>
      <c r="G100" s="42" t="str">
        <f>IF($C100&lt;&gt;"", EmergencyAutoPopulate!D100, "")</f>
        <v/>
      </c>
      <c r="H100" s="42" t="str">
        <f>IF($C100&lt;&gt;"", EmergencyAutoPopulate!E100, "")</f>
        <v/>
      </c>
      <c r="I100" s="42" t="str">
        <f>IF($C100&lt;&gt;"", EmergencyAutoPopulate!F100, "")</f>
        <v/>
      </c>
      <c r="J100" s="42" t="str">
        <f>IF($C100&lt;&gt;"", EmergencyAutoPopulate!G100, "")</f>
        <v/>
      </c>
      <c r="K100" s="42" t="str">
        <f>IF($C100&lt;&gt;"", EmergencyAutoPopulate!H100, "")</f>
        <v/>
      </c>
      <c r="L100" s="42" t="str">
        <f>IF($C100&lt;&gt;"", EmergencyAutoPopulate!I100, "")</f>
        <v/>
      </c>
      <c r="M100" s="42" t="str">
        <f>IF($C100&lt;&gt;"", EmergencyAutoPopulate!J100, "")</f>
        <v/>
      </c>
    </row>
    <row r="101">
      <c r="A101" s="28" t="str">
        <f>IF(C101&lt;&gt;"", EventAutoPopulate!K101, "")</f>
        <v/>
      </c>
      <c r="E101" s="42" t="str">
        <f>IF($C101&lt;&gt;"", EventAutoPopulate!B101, "")</f>
        <v/>
      </c>
      <c r="F101" s="42" t="str">
        <f>IF($C101&lt;&gt;"", EventAutoPopulate!C101, "")</f>
        <v/>
      </c>
      <c r="G101" s="42" t="str">
        <f>IF($C101&lt;&gt;"", EventAutoPopulate!D101, "")</f>
        <v/>
      </c>
      <c r="H101" s="42" t="str">
        <f>IF($C101&lt;&gt;"", EventAutoPopulate!E101, "")</f>
        <v/>
      </c>
      <c r="I101" s="42" t="str">
        <f>IF($C101&lt;&gt;"", EventAutoPopulate!F101, "")</f>
        <v/>
      </c>
      <c r="J101" s="42" t="str">
        <f>IF($C101&lt;&gt;"", EventAutoPopulate!G101, "")</f>
        <v/>
      </c>
      <c r="K101" s="43" t="str">
        <f>IF($C101&lt;&gt;"", EventAutoPopulate!H101, "")</f>
        <v/>
      </c>
      <c r="L101" s="42" t="str">
        <f>IF($C101&lt;&gt;"", EventAutoPopulate!I101, "")</f>
        <v/>
      </c>
      <c r="M101" s="42" t="str">
        <f>IF($C101&lt;&gt;"", EventAutoPopulate!J101, "")</f>
        <v/>
      </c>
    </row>
    <row r="102">
      <c r="A102" s="28" t="str">
        <f>IF(C102&lt;&gt;"", #REF!, "")</f>
        <v/>
      </c>
      <c r="E102" s="42" t="str">
        <f t="shared" ref="E102:M102" si="1">IF($C102&lt;&gt;"", #REF!, "")</f>
        <v/>
      </c>
      <c r="F102" s="42" t="str">
        <f t="shared" si="1"/>
        <v/>
      </c>
      <c r="G102" s="42" t="str">
        <f t="shared" si="1"/>
        <v/>
      </c>
      <c r="H102" s="42" t="str">
        <f t="shared" si="1"/>
        <v/>
      </c>
      <c r="I102" s="42" t="str">
        <f t="shared" si="1"/>
        <v/>
      </c>
      <c r="J102" s="42" t="str">
        <f t="shared" si="1"/>
        <v/>
      </c>
      <c r="K102" s="43" t="str">
        <f t="shared" si="1"/>
        <v/>
      </c>
      <c r="L102" s="42" t="str">
        <f t="shared" si="1"/>
        <v/>
      </c>
      <c r="M102" s="42" t="str">
        <f t="shared" si="1"/>
        <v/>
      </c>
    </row>
    <row r="103">
      <c r="A103" s="102"/>
      <c r="E103" s="42" t="str">
        <f t="shared" ref="E103:M103" si="2">IF($C103&lt;&gt;"", #REF!, "")</f>
        <v/>
      </c>
      <c r="F103" s="42" t="str">
        <f t="shared" si="2"/>
        <v/>
      </c>
      <c r="G103" s="42" t="str">
        <f t="shared" si="2"/>
        <v/>
      </c>
      <c r="H103" s="42" t="str">
        <f t="shared" si="2"/>
        <v/>
      </c>
      <c r="I103" s="42" t="str">
        <f t="shared" si="2"/>
        <v/>
      </c>
      <c r="J103" s="42" t="str">
        <f t="shared" si="2"/>
        <v/>
      </c>
      <c r="K103" s="43" t="str">
        <f t="shared" si="2"/>
        <v/>
      </c>
      <c r="L103" s="42" t="str">
        <f t="shared" si="2"/>
        <v/>
      </c>
      <c r="M103" s="42" t="str">
        <f t="shared" si="2"/>
        <v/>
      </c>
    </row>
    <row r="104">
      <c r="A104" s="102"/>
      <c r="K104" s="31"/>
    </row>
    <row r="105">
      <c r="A105" s="102"/>
      <c r="K105" s="31"/>
    </row>
    <row r="106">
      <c r="A106" s="102"/>
      <c r="K106" s="31"/>
    </row>
    <row r="107">
      <c r="A107" s="102"/>
      <c r="K107" s="31"/>
    </row>
    <row r="108">
      <c r="A108" s="102"/>
      <c r="K108" s="31"/>
    </row>
    <row r="109">
      <c r="A109" s="102"/>
      <c r="K109" s="31"/>
    </row>
    <row r="110">
      <c r="A110" s="102"/>
      <c r="K110" s="31"/>
    </row>
    <row r="111">
      <c r="A111" s="102"/>
      <c r="K111" s="31"/>
    </row>
    <row r="112">
      <c r="A112" s="102"/>
      <c r="K112" s="31"/>
    </row>
    <row r="113">
      <c r="A113" s="102"/>
      <c r="K113" s="31"/>
    </row>
    <row r="114">
      <c r="A114" s="102"/>
      <c r="K114" s="31"/>
    </row>
    <row r="115">
      <c r="A115" s="102"/>
      <c r="K115" s="31"/>
    </row>
    <row r="116">
      <c r="A116" s="102"/>
      <c r="K116" s="31"/>
    </row>
    <row r="117">
      <c r="A117" s="102"/>
      <c r="K117" s="31"/>
    </row>
    <row r="118">
      <c r="A118" s="102"/>
      <c r="K118" s="31"/>
    </row>
    <row r="119">
      <c r="A119" s="102"/>
      <c r="K119" s="31"/>
    </row>
    <row r="120">
      <c r="A120" s="102"/>
      <c r="K120" s="31"/>
    </row>
    <row r="121">
      <c r="A121" s="102"/>
      <c r="K121" s="31"/>
    </row>
    <row r="122">
      <c r="A122" s="102"/>
      <c r="K122" s="31"/>
    </row>
    <row r="123">
      <c r="A123" s="102"/>
      <c r="K123" s="31"/>
    </row>
    <row r="124">
      <c r="A124" s="102"/>
      <c r="K124" s="31"/>
    </row>
    <row r="125">
      <c r="A125" s="102"/>
      <c r="K125" s="31"/>
    </row>
    <row r="126">
      <c r="A126" s="102"/>
      <c r="K126" s="31"/>
    </row>
    <row r="127">
      <c r="A127" s="102"/>
      <c r="K127" s="31"/>
    </row>
    <row r="128">
      <c r="A128" s="102"/>
      <c r="K128" s="31"/>
    </row>
    <row r="129">
      <c r="A129" s="102"/>
      <c r="K129" s="31"/>
    </row>
    <row r="130">
      <c r="A130" s="102"/>
      <c r="K130" s="31"/>
    </row>
    <row r="131">
      <c r="A131" s="102"/>
      <c r="K131" s="31"/>
    </row>
    <row r="132">
      <c r="A132" s="102"/>
      <c r="K132" s="31"/>
    </row>
    <row r="133">
      <c r="A133" s="102"/>
      <c r="K133" s="31"/>
    </row>
    <row r="134">
      <c r="A134" s="102"/>
      <c r="K134" s="31"/>
    </row>
    <row r="135">
      <c r="A135" s="102"/>
      <c r="K135" s="31"/>
    </row>
    <row r="136">
      <c r="A136" s="102"/>
      <c r="K136" s="31"/>
    </row>
    <row r="137">
      <c r="A137" s="102"/>
      <c r="K137" s="31"/>
    </row>
    <row r="138">
      <c r="A138" s="102"/>
      <c r="K138" s="31"/>
    </row>
    <row r="139">
      <c r="A139" s="102"/>
      <c r="K139" s="31"/>
    </row>
    <row r="140">
      <c r="A140" s="102"/>
      <c r="K140" s="31"/>
    </row>
    <row r="141">
      <c r="A141" s="102"/>
      <c r="K141" s="31"/>
    </row>
    <row r="142">
      <c r="A142" s="102"/>
      <c r="K142" s="31"/>
    </row>
    <row r="143">
      <c r="A143" s="102"/>
      <c r="K143" s="31"/>
    </row>
    <row r="144">
      <c r="A144" s="102"/>
      <c r="K144" s="31"/>
    </row>
    <row r="145">
      <c r="A145" s="102"/>
      <c r="K145" s="31"/>
    </row>
    <row r="146">
      <c r="A146" s="102"/>
      <c r="K146" s="31"/>
    </row>
    <row r="147">
      <c r="A147" s="102"/>
      <c r="K147" s="31"/>
    </row>
    <row r="148">
      <c r="A148" s="102"/>
      <c r="K148" s="31"/>
    </row>
    <row r="149">
      <c r="A149" s="102"/>
      <c r="K149" s="31"/>
    </row>
    <row r="150">
      <c r="A150" s="102"/>
      <c r="K150" s="31"/>
    </row>
    <row r="151">
      <c r="A151" s="102"/>
      <c r="K151" s="31"/>
    </row>
    <row r="152">
      <c r="A152" s="102"/>
      <c r="K152" s="31"/>
    </row>
    <row r="153">
      <c r="A153" s="102"/>
      <c r="K153" s="31"/>
    </row>
    <row r="154">
      <c r="A154" s="102"/>
      <c r="K154" s="31"/>
    </row>
    <row r="155">
      <c r="A155" s="102"/>
      <c r="K155" s="31"/>
    </row>
    <row r="156">
      <c r="A156" s="102"/>
      <c r="K156" s="31"/>
    </row>
    <row r="157">
      <c r="A157" s="102"/>
      <c r="K157" s="31"/>
    </row>
    <row r="158">
      <c r="A158" s="102"/>
      <c r="K158" s="31"/>
    </row>
    <row r="159">
      <c r="A159" s="102"/>
      <c r="K159" s="31"/>
    </row>
    <row r="160">
      <c r="A160" s="102"/>
      <c r="K160" s="31"/>
    </row>
    <row r="161">
      <c r="A161" s="102"/>
      <c r="K161" s="31"/>
    </row>
    <row r="162">
      <c r="A162" s="102"/>
      <c r="K162" s="31"/>
    </row>
    <row r="163">
      <c r="A163" s="102"/>
      <c r="K163" s="31"/>
    </row>
    <row r="164">
      <c r="A164" s="102"/>
      <c r="K164" s="31"/>
    </row>
    <row r="165">
      <c r="A165" s="102"/>
      <c r="K165" s="31"/>
    </row>
    <row r="166">
      <c r="A166" s="102"/>
      <c r="K166" s="31"/>
    </row>
    <row r="167">
      <c r="A167" s="102"/>
      <c r="K167" s="31"/>
    </row>
    <row r="168">
      <c r="A168" s="102"/>
      <c r="K168" s="31"/>
    </row>
    <row r="169">
      <c r="A169" s="102"/>
      <c r="K169" s="31"/>
    </row>
    <row r="170">
      <c r="A170" s="102"/>
      <c r="K170" s="31"/>
    </row>
    <row r="171">
      <c r="A171" s="102"/>
      <c r="K171" s="31"/>
    </row>
    <row r="172">
      <c r="A172" s="102"/>
      <c r="K172" s="31"/>
    </row>
    <row r="173">
      <c r="A173" s="102"/>
      <c r="K173" s="31"/>
    </row>
    <row r="174">
      <c r="A174" s="102"/>
      <c r="K174" s="31"/>
    </row>
    <row r="175">
      <c r="A175" s="102"/>
      <c r="K175" s="31"/>
    </row>
    <row r="176">
      <c r="A176" s="102"/>
      <c r="K176" s="31"/>
    </row>
    <row r="177">
      <c r="A177" s="102"/>
      <c r="K177" s="31"/>
    </row>
    <row r="178">
      <c r="A178" s="102"/>
      <c r="K178" s="31"/>
    </row>
    <row r="179">
      <c r="A179" s="102"/>
      <c r="K179" s="31"/>
    </row>
    <row r="180">
      <c r="A180" s="102"/>
      <c r="K180" s="31"/>
    </row>
    <row r="181">
      <c r="A181" s="102"/>
      <c r="K181" s="31"/>
    </row>
    <row r="182">
      <c r="A182" s="102"/>
      <c r="K182" s="31"/>
    </row>
    <row r="183">
      <c r="A183" s="102"/>
      <c r="K183" s="31"/>
    </row>
    <row r="184">
      <c r="A184" s="102"/>
      <c r="K184" s="31"/>
    </row>
    <row r="185">
      <c r="A185" s="102"/>
      <c r="K185" s="31"/>
    </row>
    <row r="186">
      <c r="A186" s="102"/>
      <c r="K186" s="31"/>
    </row>
    <row r="187">
      <c r="A187" s="102"/>
      <c r="K187" s="31"/>
    </row>
    <row r="188">
      <c r="A188" s="102"/>
      <c r="K188" s="31"/>
    </row>
    <row r="189">
      <c r="A189" s="102"/>
      <c r="K189" s="31"/>
    </row>
    <row r="190">
      <c r="A190" s="102"/>
      <c r="K190" s="31"/>
    </row>
    <row r="191">
      <c r="A191" s="102"/>
      <c r="K191" s="31"/>
    </row>
    <row r="192">
      <c r="A192" s="102"/>
      <c r="K192" s="31"/>
    </row>
    <row r="193">
      <c r="A193" s="102"/>
      <c r="K193" s="31"/>
    </row>
    <row r="194">
      <c r="A194" s="102"/>
      <c r="K194" s="31"/>
    </row>
    <row r="195">
      <c r="A195" s="102"/>
      <c r="K195" s="31"/>
    </row>
    <row r="196">
      <c r="A196" s="102"/>
      <c r="K196" s="31"/>
    </row>
    <row r="197">
      <c r="A197" s="102"/>
      <c r="K197" s="31"/>
    </row>
    <row r="198">
      <c r="A198" s="102"/>
      <c r="K198" s="31"/>
    </row>
    <row r="199">
      <c r="A199" s="102"/>
      <c r="K199" s="31"/>
    </row>
    <row r="200">
      <c r="A200" s="102"/>
      <c r="K200" s="31"/>
    </row>
    <row r="201">
      <c r="A201" s="102"/>
      <c r="K201" s="31"/>
    </row>
    <row r="202">
      <c r="A202" s="102"/>
      <c r="K202" s="31"/>
    </row>
    <row r="203">
      <c r="A203" s="102"/>
      <c r="K203" s="31"/>
    </row>
    <row r="204">
      <c r="A204" s="102"/>
      <c r="K204" s="31"/>
    </row>
    <row r="205">
      <c r="A205" s="102"/>
      <c r="K205" s="31"/>
    </row>
    <row r="206">
      <c r="A206" s="102"/>
      <c r="K206" s="31"/>
    </row>
    <row r="207">
      <c r="A207" s="102"/>
      <c r="K207" s="31"/>
    </row>
    <row r="208">
      <c r="A208" s="102"/>
      <c r="K208" s="31"/>
    </row>
    <row r="209">
      <c r="A209" s="102"/>
      <c r="K209" s="31"/>
    </row>
    <row r="210">
      <c r="A210" s="102"/>
      <c r="K210" s="31"/>
    </row>
    <row r="211">
      <c r="A211" s="102"/>
      <c r="K211" s="31"/>
    </row>
    <row r="212">
      <c r="A212" s="102"/>
      <c r="K212" s="31"/>
    </row>
    <row r="213">
      <c r="A213" s="102"/>
      <c r="K213" s="31"/>
    </row>
    <row r="214">
      <c r="A214" s="102"/>
      <c r="K214" s="31"/>
    </row>
    <row r="215">
      <c r="A215" s="102"/>
      <c r="K215" s="31"/>
    </row>
    <row r="216">
      <c r="A216" s="102"/>
      <c r="K216" s="31"/>
    </row>
    <row r="217">
      <c r="A217" s="102"/>
      <c r="K217" s="31"/>
    </row>
    <row r="218">
      <c r="A218" s="102"/>
      <c r="K218" s="31"/>
    </row>
    <row r="219">
      <c r="A219" s="102"/>
      <c r="K219" s="31"/>
    </row>
    <row r="220">
      <c r="A220" s="102"/>
      <c r="K220" s="31"/>
    </row>
    <row r="221">
      <c r="A221" s="102"/>
      <c r="K221" s="31"/>
    </row>
    <row r="222">
      <c r="A222" s="102"/>
      <c r="K222" s="31"/>
    </row>
    <row r="223">
      <c r="A223" s="102"/>
      <c r="K223" s="31"/>
    </row>
    <row r="224">
      <c r="A224" s="102"/>
      <c r="K224" s="31"/>
    </row>
    <row r="225">
      <c r="A225" s="102"/>
      <c r="K225" s="31"/>
    </row>
    <row r="226">
      <c r="A226" s="102"/>
      <c r="K226" s="31"/>
    </row>
    <row r="227">
      <c r="A227" s="102"/>
      <c r="K227" s="31"/>
    </row>
    <row r="228">
      <c r="A228" s="102"/>
      <c r="K228" s="31"/>
    </row>
    <row r="229">
      <c r="A229" s="102"/>
      <c r="K229" s="31"/>
    </row>
    <row r="230">
      <c r="A230" s="102"/>
      <c r="K230" s="31"/>
    </row>
    <row r="231">
      <c r="A231" s="102"/>
      <c r="K231" s="31"/>
    </row>
    <row r="232">
      <c r="A232" s="102"/>
      <c r="K232" s="31"/>
    </row>
    <row r="233">
      <c r="A233" s="102"/>
      <c r="K233" s="31"/>
    </row>
    <row r="234">
      <c r="A234" s="102"/>
      <c r="K234" s="31"/>
    </row>
    <row r="235">
      <c r="A235" s="102"/>
      <c r="K235" s="31"/>
    </row>
    <row r="236">
      <c r="A236" s="102"/>
      <c r="K236" s="31"/>
    </row>
    <row r="237">
      <c r="A237" s="102"/>
      <c r="K237" s="31"/>
    </row>
    <row r="238">
      <c r="A238" s="102"/>
      <c r="K238" s="31"/>
    </row>
    <row r="239">
      <c r="A239" s="102"/>
      <c r="K239" s="31"/>
    </row>
    <row r="240">
      <c r="A240" s="102"/>
      <c r="K240" s="31"/>
    </row>
    <row r="241">
      <c r="A241" s="102"/>
      <c r="K241" s="31"/>
    </row>
    <row r="242">
      <c r="A242" s="102"/>
      <c r="K242" s="31"/>
    </row>
    <row r="243">
      <c r="A243" s="102"/>
      <c r="K243" s="31"/>
    </row>
    <row r="244">
      <c r="A244" s="102"/>
      <c r="K244" s="31"/>
    </row>
    <row r="245">
      <c r="A245" s="102"/>
      <c r="K245" s="31"/>
    </row>
    <row r="246">
      <c r="A246" s="102"/>
      <c r="K246" s="31"/>
    </row>
    <row r="247">
      <c r="A247" s="102"/>
      <c r="K247" s="31"/>
    </row>
    <row r="248">
      <c r="A248" s="102"/>
      <c r="K248" s="31"/>
    </row>
    <row r="249">
      <c r="A249" s="102"/>
      <c r="K249" s="31"/>
    </row>
    <row r="250">
      <c r="A250" s="102"/>
      <c r="K250" s="31"/>
    </row>
    <row r="251">
      <c r="A251" s="102"/>
      <c r="K251" s="31"/>
    </row>
    <row r="252">
      <c r="A252" s="102"/>
      <c r="K252" s="31"/>
    </row>
    <row r="253">
      <c r="A253" s="102"/>
      <c r="K253" s="31"/>
    </row>
    <row r="254">
      <c r="A254" s="102"/>
      <c r="K254" s="31"/>
    </row>
    <row r="255">
      <c r="A255" s="102"/>
      <c r="K255" s="31"/>
    </row>
    <row r="256">
      <c r="A256" s="102"/>
      <c r="K256" s="31"/>
    </row>
    <row r="257">
      <c r="A257" s="102"/>
      <c r="K257" s="31"/>
    </row>
    <row r="258">
      <c r="A258" s="102"/>
      <c r="K258" s="31"/>
    </row>
    <row r="259">
      <c r="A259" s="102"/>
      <c r="K259" s="31"/>
    </row>
    <row r="260">
      <c r="A260" s="102"/>
      <c r="K260" s="31"/>
    </row>
    <row r="261">
      <c r="A261" s="102"/>
      <c r="K261" s="31"/>
    </row>
    <row r="262">
      <c r="A262" s="102"/>
      <c r="K262" s="31"/>
    </row>
    <row r="263">
      <c r="A263" s="102"/>
      <c r="K263" s="31"/>
    </row>
    <row r="264">
      <c r="A264" s="102"/>
      <c r="K264" s="31"/>
    </row>
    <row r="265">
      <c r="A265" s="102"/>
      <c r="K265" s="31"/>
    </row>
    <row r="266">
      <c r="A266" s="102"/>
      <c r="K266" s="31"/>
    </row>
    <row r="267">
      <c r="A267" s="102"/>
      <c r="K267" s="31"/>
    </row>
    <row r="268">
      <c r="A268" s="102"/>
      <c r="K268" s="31"/>
    </row>
    <row r="269">
      <c r="A269" s="102"/>
      <c r="K269" s="31"/>
    </row>
    <row r="270">
      <c r="A270" s="102"/>
      <c r="K270" s="31"/>
    </row>
    <row r="271">
      <c r="A271" s="102"/>
      <c r="K271" s="31"/>
    </row>
    <row r="272">
      <c r="A272" s="102"/>
      <c r="K272" s="31"/>
    </row>
    <row r="273">
      <c r="A273" s="102"/>
      <c r="K273" s="31"/>
    </row>
    <row r="274">
      <c r="A274" s="102"/>
      <c r="K274" s="31"/>
    </row>
    <row r="275">
      <c r="A275" s="102"/>
      <c r="K275" s="31"/>
    </row>
    <row r="276">
      <c r="A276" s="102"/>
      <c r="K276" s="31"/>
    </row>
    <row r="277">
      <c r="A277" s="102"/>
      <c r="K277" s="31"/>
    </row>
    <row r="278">
      <c r="A278" s="102"/>
      <c r="K278" s="31"/>
    </row>
    <row r="279">
      <c r="A279" s="102"/>
      <c r="K279" s="31"/>
    </row>
    <row r="280">
      <c r="A280" s="102"/>
      <c r="K280" s="31"/>
    </row>
    <row r="281">
      <c r="A281" s="102"/>
      <c r="K281" s="31"/>
    </row>
    <row r="282">
      <c r="A282" s="102"/>
      <c r="K282" s="31"/>
    </row>
    <row r="283">
      <c r="A283" s="102"/>
      <c r="K283" s="31"/>
    </row>
    <row r="284">
      <c r="A284" s="102"/>
      <c r="K284" s="31"/>
    </row>
    <row r="285">
      <c r="A285" s="102"/>
      <c r="K285" s="31"/>
    </row>
    <row r="286">
      <c r="A286" s="102"/>
      <c r="K286" s="31"/>
    </row>
    <row r="287">
      <c r="A287" s="102"/>
      <c r="K287" s="31"/>
    </row>
    <row r="288">
      <c r="A288" s="102"/>
      <c r="K288" s="31"/>
    </row>
    <row r="289">
      <c r="A289" s="102"/>
      <c r="K289" s="31"/>
    </row>
    <row r="290">
      <c r="A290" s="102"/>
      <c r="K290" s="31"/>
    </row>
    <row r="291">
      <c r="A291" s="102"/>
      <c r="K291" s="31"/>
    </row>
    <row r="292">
      <c r="A292" s="102"/>
      <c r="K292" s="31"/>
    </row>
    <row r="293">
      <c r="A293" s="102"/>
      <c r="K293" s="31"/>
    </row>
    <row r="294">
      <c r="A294" s="102"/>
      <c r="K294" s="31"/>
    </row>
    <row r="295">
      <c r="A295" s="102"/>
      <c r="K295" s="31"/>
    </row>
    <row r="296">
      <c r="A296" s="102"/>
      <c r="K296" s="31"/>
    </row>
    <row r="297">
      <c r="A297" s="102"/>
      <c r="K297" s="31"/>
    </row>
    <row r="298">
      <c r="A298" s="102"/>
      <c r="K298" s="31"/>
    </row>
    <row r="299">
      <c r="A299" s="102"/>
      <c r="K299" s="31"/>
    </row>
    <row r="300">
      <c r="A300" s="102"/>
      <c r="K300" s="31"/>
    </row>
    <row r="301">
      <c r="A301" s="102"/>
      <c r="K301" s="31"/>
    </row>
    <row r="302">
      <c r="A302" s="102"/>
      <c r="K302" s="31"/>
    </row>
    <row r="303">
      <c r="A303" s="102"/>
      <c r="K303" s="31"/>
    </row>
    <row r="304">
      <c r="A304" s="102"/>
      <c r="K304" s="31"/>
    </row>
    <row r="305">
      <c r="A305" s="102"/>
      <c r="K305" s="31"/>
    </row>
    <row r="306">
      <c r="A306" s="102"/>
      <c r="K306" s="31"/>
    </row>
    <row r="307">
      <c r="A307" s="102"/>
      <c r="K307" s="31"/>
    </row>
    <row r="308">
      <c r="A308" s="102"/>
      <c r="K308" s="31"/>
    </row>
    <row r="309">
      <c r="A309" s="102"/>
      <c r="K309" s="31"/>
    </row>
    <row r="310">
      <c r="A310" s="102"/>
      <c r="K310" s="31"/>
    </row>
    <row r="311">
      <c r="A311" s="102"/>
      <c r="K311" s="31"/>
    </row>
    <row r="312">
      <c r="A312" s="102"/>
      <c r="K312" s="31"/>
    </row>
    <row r="313">
      <c r="A313" s="102"/>
      <c r="K313" s="31"/>
    </row>
    <row r="314">
      <c r="A314" s="102"/>
      <c r="K314" s="31"/>
    </row>
    <row r="315">
      <c r="A315" s="102"/>
      <c r="K315" s="31"/>
    </row>
    <row r="316">
      <c r="A316" s="102"/>
      <c r="K316" s="31"/>
    </row>
    <row r="317">
      <c r="A317" s="102"/>
      <c r="K317" s="31"/>
    </row>
    <row r="318">
      <c r="A318" s="102"/>
      <c r="K318" s="31"/>
    </row>
    <row r="319">
      <c r="A319" s="102"/>
      <c r="K319" s="31"/>
    </row>
    <row r="320">
      <c r="A320" s="102"/>
      <c r="K320" s="31"/>
    </row>
    <row r="321">
      <c r="A321" s="102"/>
      <c r="K321" s="31"/>
    </row>
    <row r="322">
      <c r="A322" s="102"/>
      <c r="K322" s="31"/>
    </row>
    <row r="323">
      <c r="A323" s="102"/>
      <c r="K323" s="31"/>
    </row>
    <row r="324">
      <c r="A324" s="102"/>
      <c r="K324" s="31"/>
    </row>
    <row r="325">
      <c r="A325" s="102"/>
      <c r="K325" s="31"/>
    </row>
    <row r="326">
      <c r="A326" s="102"/>
      <c r="K326" s="31"/>
    </row>
    <row r="327">
      <c r="A327" s="102"/>
      <c r="K327" s="31"/>
    </row>
    <row r="328">
      <c r="A328" s="102"/>
      <c r="K328" s="31"/>
    </row>
    <row r="329">
      <c r="A329" s="102"/>
      <c r="K329" s="31"/>
    </row>
    <row r="330">
      <c r="A330" s="102"/>
      <c r="K330" s="31"/>
    </row>
    <row r="331">
      <c r="A331" s="102"/>
      <c r="K331" s="31"/>
    </row>
    <row r="332">
      <c r="A332" s="102"/>
      <c r="K332" s="31"/>
    </row>
    <row r="333">
      <c r="A333" s="102"/>
      <c r="K333" s="31"/>
    </row>
    <row r="334">
      <c r="A334" s="102"/>
      <c r="K334" s="31"/>
    </row>
    <row r="335">
      <c r="A335" s="102"/>
      <c r="K335" s="31"/>
    </row>
    <row r="336">
      <c r="A336" s="102"/>
      <c r="K336" s="31"/>
    </row>
    <row r="337">
      <c r="A337" s="102"/>
      <c r="K337" s="31"/>
    </row>
    <row r="338">
      <c r="A338" s="102"/>
      <c r="K338" s="31"/>
    </row>
    <row r="339">
      <c r="A339" s="102"/>
      <c r="K339" s="31"/>
    </row>
    <row r="340">
      <c r="A340" s="102"/>
      <c r="K340" s="31"/>
    </row>
    <row r="341">
      <c r="A341" s="102"/>
      <c r="K341" s="31"/>
    </row>
    <row r="342">
      <c r="A342" s="102"/>
      <c r="K342" s="31"/>
    </row>
    <row r="343">
      <c r="A343" s="102"/>
      <c r="K343" s="31"/>
    </row>
    <row r="344">
      <c r="A344" s="102"/>
      <c r="K344" s="31"/>
    </row>
    <row r="345">
      <c r="A345" s="102"/>
      <c r="K345" s="31"/>
    </row>
    <row r="346">
      <c r="A346" s="102"/>
      <c r="K346" s="31"/>
    </row>
    <row r="347">
      <c r="A347" s="102"/>
      <c r="K347" s="31"/>
    </row>
    <row r="348">
      <c r="A348" s="102"/>
      <c r="K348" s="31"/>
    </row>
    <row r="349">
      <c r="A349" s="102"/>
      <c r="K349" s="31"/>
    </row>
    <row r="350">
      <c r="A350" s="102"/>
      <c r="K350" s="31"/>
    </row>
    <row r="351">
      <c r="A351" s="102"/>
      <c r="K351" s="31"/>
    </row>
    <row r="352">
      <c r="A352" s="102"/>
      <c r="K352" s="31"/>
    </row>
    <row r="353">
      <c r="A353" s="102"/>
      <c r="K353" s="31"/>
    </row>
    <row r="354">
      <c r="A354" s="102"/>
      <c r="K354" s="31"/>
    </row>
    <row r="355">
      <c r="A355" s="102"/>
      <c r="K355" s="31"/>
    </row>
    <row r="356">
      <c r="A356" s="102"/>
      <c r="K356" s="31"/>
    </row>
    <row r="357">
      <c r="A357" s="102"/>
      <c r="K357" s="31"/>
    </row>
    <row r="358">
      <c r="A358" s="102"/>
      <c r="K358" s="31"/>
    </row>
    <row r="359">
      <c r="A359" s="102"/>
      <c r="K359" s="31"/>
    </row>
    <row r="360">
      <c r="A360" s="102"/>
      <c r="K360" s="31"/>
    </row>
    <row r="361">
      <c r="A361" s="102"/>
      <c r="K361" s="31"/>
    </row>
    <row r="362">
      <c r="A362" s="102"/>
      <c r="K362" s="31"/>
    </row>
    <row r="363">
      <c r="A363" s="102"/>
      <c r="K363" s="31"/>
    </row>
    <row r="364">
      <c r="A364" s="102"/>
      <c r="K364" s="31"/>
    </row>
    <row r="365">
      <c r="A365" s="102"/>
      <c r="K365" s="31"/>
    </row>
    <row r="366">
      <c r="A366" s="102"/>
      <c r="K366" s="31"/>
    </row>
    <row r="367">
      <c r="A367" s="102"/>
      <c r="K367" s="31"/>
    </row>
    <row r="368">
      <c r="A368" s="102"/>
      <c r="K368" s="31"/>
    </row>
    <row r="369">
      <c r="A369" s="102"/>
      <c r="K369" s="31"/>
    </row>
    <row r="370">
      <c r="A370" s="102"/>
      <c r="K370" s="31"/>
    </row>
    <row r="371">
      <c r="A371" s="102"/>
      <c r="K371" s="31"/>
    </row>
    <row r="372">
      <c r="A372" s="102"/>
      <c r="K372" s="31"/>
    </row>
    <row r="373">
      <c r="A373" s="102"/>
      <c r="K373" s="31"/>
    </row>
    <row r="374">
      <c r="A374" s="102"/>
      <c r="K374" s="31"/>
    </row>
    <row r="375">
      <c r="A375" s="102"/>
      <c r="K375" s="31"/>
    </row>
    <row r="376">
      <c r="A376" s="102"/>
      <c r="K376" s="31"/>
    </row>
    <row r="377">
      <c r="A377" s="102"/>
      <c r="K377" s="31"/>
    </row>
    <row r="378">
      <c r="A378" s="102"/>
      <c r="K378" s="31"/>
    </row>
    <row r="379">
      <c r="A379" s="102"/>
      <c r="K379" s="31"/>
    </row>
    <row r="380">
      <c r="A380" s="102"/>
      <c r="K380" s="31"/>
    </row>
    <row r="381">
      <c r="A381" s="102"/>
      <c r="K381" s="31"/>
    </row>
    <row r="382">
      <c r="A382" s="102"/>
      <c r="K382" s="31"/>
    </row>
    <row r="383">
      <c r="A383" s="102"/>
      <c r="K383" s="31"/>
    </row>
    <row r="384">
      <c r="A384" s="102"/>
      <c r="K384" s="31"/>
    </row>
    <row r="385">
      <c r="A385" s="102"/>
      <c r="K385" s="31"/>
    </row>
    <row r="386">
      <c r="A386" s="102"/>
      <c r="K386" s="31"/>
    </row>
    <row r="387">
      <c r="A387" s="102"/>
      <c r="K387" s="31"/>
    </row>
    <row r="388">
      <c r="A388" s="102"/>
      <c r="K388" s="31"/>
    </row>
    <row r="389">
      <c r="A389" s="102"/>
      <c r="K389" s="31"/>
    </row>
    <row r="390">
      <c r="A390" s="102"/>
      <c r="K390" s="31"/>
    </row>
    <row r="391">
      <c r="A391" s="102"/>
      <c r="K391" s="31"/>
    </row>
    <row r="392">
      <c r="A392" s="102"/>
      <c r="K392" s="31"/>
    </row>
    <row r="393">
      <c r="A393" s="102"/>
      <c r="K393" s="31"/>
    </row>
    <row r="394">
      <c r="A394" s="102"/>
      <c r="K394" s="31"/>
    </row>
    <row r="395">
      <c r="A395" s="102"/>
      <c r="K395" s="31"/>
    </row>
    <row r="396">
      <c r="A396" s="102"/>
      <c r="K396" s="31"/>
    </row>
    <row r="397">
      <c r="A397" s="102"/>
      <c r="K397" s="31"/>
    </row>
    <row r="398">
      <c r="A398" s="102"/>
      <c r="K398" s="31"/>
    </row>
    <row r="399">
      <c r="A399" s="102"/>
      <c r="K399" s="31"/>
    </row>
    <row r="400">
      <c r="A400" s="102"/>
      <c r="K400" s="31"/>
    </row>
    <row r="401">
      <c r="A401" s="102"/>
      <c r="K401" s="31"/>
    </row>
    <row r="402">
      <c r="A402" s="102"/>
      <c r="K402" s="31"/>
    </row>
    <row r="403">
      <c r="A403" s="102"/>
      <c r="K403" s="31"/>
    </row>
    <row r="404">
      <c r="A404" s="102"/>
      <c r="K404" s="31"/>
    </row>
    <row r="405">
      <c r="A405" s="102"/>
      <c r="K405" s="31"/>
    </row>
    <row r="406">
      <c r="A406" s="102"/>
      <c r="K406" s="31"/>
    </row>
    <row r="407">
      <c r="A407" s="102"/>
      <c r="K407" s="31"/>
    </row>
    <row r="408">
      <c r="A408" s="102"/>
      <c r="K408" s="31"/>
    </row>
    <row r="409">
      <c r="A409" s="102"/>
      <c r="K409" s="31"/>
    </row>
    <row r="410">
      <c r="A410" s="102"/>
      <c r="K410" s="31"/>
    </row>
    <row r="411">
      <c r="A411" s="102"/>
      <c r="K411" s="31"/>
    </row>
    <row r="412">
      <c r="A412" s="102"/>
      <c r="K412" s="31"/>
    </row>
    <row r="413">
      <c r="A413" s="102"/>
      <c r="K413" s="31"/>
    </row>
    <row r="414">
      <c r="A414" s="102"/>
      <c r="K414" s="31"/>
    </row>
    <row r="415">
      <c r="A415" s="102"/>
      <c r="K415" s="31"/>
    </row>
    <row r="416">
      <c r="A416" s="102"/>
      <c r="K416" s="31"/>
    </row>
    <row r="417">
      <c r="A417" s="102"/>
      <c r="K417" s="31"/>
    </row>
    <row r="418">
      <c r="A418" s="102"/>
      <c r="K418" s="31"/>
    </row>
    <row r="419">
      <c r="A419" s="102"/>
      <c r="K419" s="31"/>
    </row>
    <row r="420">
      <c r="A420" s="102"/>
      <c r="K420" s="31"/>
    </row>
    <row r="421">
      <c r="A421" s="102"/>
      <c r="K421" s="31"/>
    </row>
    <row r="422">
      <c r="A422" s="102"/>
      <c r="K422" s="31"/>
    </row>
    <row r="423">
      <c r="A423" s="102"/>
      <c r="K423" s="31"/>
    </row>
    <row r="424">
      <c r="A424" s="102"/>
      <c r="K424" s="31"/>
    </row>
    <row r="425">
      <c r="A425" s="102"/>
      <c r="K425" s="31"/>
    </row>
    <row r="426">
      <c r="A426" s="102"/>
      <c r="K426" s="31"/>
    </row>
    <row r="427">
      <c r="A427" s="102"/>
      <c r="K427" s="31"/>
    </row>
    <row r="428">
      <c r="A428" s="102"/>
      <c r="K428" s="31"/>
    </row>
    <row r="429">
      <c r="A429" s="102"/>
      <c r="K429" s="31"/>
    </row>
    <row r="430">
      <c r="A430" s="102"/>
      <c r="K430" s="31"/>
    </row>
    <row r="431">
      <c r="A431" s="102"/>
      <c r="K431" s="31"/>
    </row>
    <row r="432">
      <c r="A432" s="102"/>
      <c r="K432" s="31"/>
    </row>
    <row r="433">
      <c r="A433" s="102"/>
      <c r="K433" s="31"/>
    </row>
    <row r="434">
      <c r="A434" s="102"/>
      <c r="K434" s="31"/>
    </row>
    <row r="435">
      <c r="A435" s="102"/>
      <c r="K435" s="31"/>
    </row>
    <row r="436">
      <c r="A436" s="102"/>
      <c r="K436" s="31"/>
    </row>
    <row r="437">
      <c r="A437" s="102"/>
      <c r="K437" s="31"/>
    </row>
    <row r="438">
      <c r="A438" s="102"/>
      <c r="K438" s="31"/>
    </row>
    <row r="439">
      <c r="A439" s="102"/>
      <c r="K439" s="31"/>
    </row>
    <row r="440">
      <c r="A440" s="102"/>
      <c r="K440" s="31"/>
    </row>
    <row r="441">
      <c r="A441" s="102"/>
      <c r="K441" s="31"/>
    </row>
    <row r="442">
      <c r="A442" s="102"/>
      <c r="K442" s="31"/>
    </row>
    <row r="443">
      <c r="A443" s="102"/>
      <c r="K443" s="31"/>
    </row>
    <row r="444">
      <c r="A444" s="102"/>
      <c r="K444" s="31"/>
    </row>
    <row r="445">
      <c r="A445" s="102"/>
      <c r="K445" s="31"/>
    </row>
    <row r="446">
      <c r="A446" s="102"/>
      <c r="K446" s="31"/>
    </row>
    <row r="447">
      <c r="A447" s="102"/>
      <c r="K447" s="31"/>
    </row>
    <row r="448">
      <c r="A448" s="102"/>
      <c r="K448" s="31"/>
    </row>
    <row r="449">
      <c r="A449" s="102"/>
      <c r="K449" s="31"/>
    </row>
    <row r="450">
      <c r="A450" s="102"/>
      <c r="K450" s="31"/>
    </row>
    <row r="451">
      <c r="A451" s="102"/>
      <c r="K451" s="31"/>
    </row>
    <row r="452">
      <c r="A452" s="102"/>
      <c r="K452" s="31"/>
    </row>
    <row r="453">
      <c r="A453" s="102"/>
      <c r="K453" s="31"/>
    </row>
    <row r="454">
      <c r="A454" s="102"/>
      <c r="K454" s="31"/>
    </row>
    <row r="455">
      <c r="A455" s="102"/>
      <c r="K455" s="31"/>
    </row>
    <row r="456">
      <c r="A456" s="102"/>
      <c r="K456" s="31"/>
    </row>
    <row r="457">
      <c r="A457" s="102"/>
      <c r="K457" s="31"/>
    </row>
    <row r="458">
      <c r="A458" s="102"/>
      <c r="K458" s="31"/>
    </row>
    <row r="459">
      <c r="A459" s="102"/>
      <c r="K459" s="31"/>
    </row>
    <row r="460">
      <c r="A460" s="102"/>
      <c r="K460" s="31"/>
    </row>
    <row r="461">
      <c r="A461" s="102"/>
      <c r="K461" s="31"/>
    </row>
    <row r="462">
      <c r="A462" s="102"/>
      <c r="K462" s="31"/>
    </row>
    <row r="463">
      <c r="A463" s="102"/>
      <c r="K463" s="31"/>
    </row>
    <row r="464">
      <c r="A464" s="102"/>
      <c r="K464" s="31"/>
    </row>
    <row r="465">
      <c r="A465" s="102"/>
      <c r="K465" s="31"/>
    </row>
    <row r="466">
      <c r="A466" s="102"/>
      <c r="K466" s="31"/>
    </row>
    <row r="467">
      <c r="A467" s="102"/>
      <c r="K467" s="31"/>
    </row>
    <row r="468">
      <c r="A468" s="102"/>
      <c r="K468" s="31"/>
    </row>
    <row r="469">
      <c r="A469" s="102"/>
      <c r="K469" s="31"/>
    </row>
    <row r="470">
      <c r="A470" s="102"/>
      <c r="K470" s="31"/>
    </row>
    <row r="471">
      <c r="A471" s="102"/>
      <c r="K471" s="31"/>
    </row>
    <row r="472">
      <c r="A472" s="102"/>
      <c r="K472" s="31"/>
    </row>
    <row r="473">
      <c r="A473" s="102"/>
      <c r="K473" s="31"/>
    </row>
    <row r="474">
      <c r="A474" s="102"/>
      <c r="K474" s="31"/>
    </row>
    <row r="475">
      <c r="A475" s="102"/>
      <c r="K475" s="31"/>
    </row>
    <row r="476">
      <c r="A476" s="102"/>
      <c r="K476" s="31"/>
    </row>
    <row r="477">
      <c r="A477" s="102"/>
      <c r="K477" s="31"/>
    </row>
    <row r="478">
      <c r="A478" s="102"/>
      <c r="K478" s="31"/>
    </row>
    <row r="479">
      <c r="A479" s="102"/>
      <c r="K479" s="31"/>
    </row>
    <row r="480">
      <c r="A480" s="102"/>
      <c r="K480" s="31"/>
    </row>
    <row r="481">
      <c r="A481" s="102"/>
      <c r="K481" s="31"/>
    </row>
    <row r="482">
      <c r="A482" s="102"/>
      <c r="K482" s="31"/>
    </row>
    <row r="483">
      <c r="A483" s="102"/>
      <c r="K483" s="31"/>
    </row>
    <row r="484">
      <c r="A484" s="102"/>
      <c r="K484" s="31"/>
    </row>
    <row r="485">
      <c r="A485" s="102"/>
      <c r="K485" s="31"/>
    </row>
    <row r="486">
      <c r="A486" s="102"/>
      <c r="K486" s="31"/>
    </row>
    <row r="487">
      <c r="A487" s="102"/>
      <c r="K487" s="31"/>
    </row>
    <row r="488">
      <c r="A488" s="102"/>
      <c r="K488" s="31"/>
    </row>
    <row r="489">
      <c r="A489" s="102"/>
      <c r="K489" s="31"/>
    </row>
    <row r="490">
      <c r="A490" s="102"/>
      <c r="K490" s="31"/>
    </row>
    <row r="491">
      <c r="A491" s="102"/>
      <c r="K491" s="31"/>
    </row>
    <row r="492">
      <c r="A492" s="102"/>
      <c r="K492" s="31"/>
    </row>
    <row r="493">
      <c r="A493" s="102"/>
      <c r="K493" s="31"/>
    </row>
    <row r="494">
      <c r="A494" s="102"/>
      <c r="K494" s="31"/>
    </row>
    <row r="495">
      <c r="A495" s="102"/>
      <c r="K495" s="31"/>
    </row>
    <row r="496">
      <c r="A496" s="102"/>
      <c r="K496" s="31"/>
    </row>
    <row r="497">
      <c r="A497" s="102"/>
      <c r="K497" s="31"/>
    </row>
    <row r="498">
      <c r="A498" s="102"/>
      <c r="K498" s="31"/>
    </row>
    <row r="499">
      <c r="A499" s="102"/>
      <c r="K499" s="31"/>
    </row>
    <row r="500">
      <c r="A500" s="102"/>
      <c r="K500" s="31"/>
    </row>
    <row r="501">
      <c r="A501" s="102"/>
      <c r="K501" s="31"/>
    </row>
    <row r="502">
      <c r="A502" s="102"/>
      <c r="K502" s="31"/>
    </row>
    <row r="503">
      <c r="A503" s="102"/>
      <c r="K503" s="31"/>
    </row>
    <row r="504">
      <c r="A504" s="102"/>
      <c r="K504" s="31"/>
    </row>
    <row r="505">
      <c r="A505" s="102"/>
      <c r="K505" s="31"/>
    </row>
    <row r="506">
      <c r="A506" s="102"/>
      <c r="K506" s="31"/>
    </row>
    <row r="507">
      <c r="A507" s="102"/>
      <c r="K507" s="31"/>
    </row>
    <row r="508">
      <c r="A508" s="102"/>
      <c r="K508" s="31"/>
    </row>
    <row r="509">
      <c r="A509" s="102"/>
      <c r="K509" s="31"/>
    </row>
    <row r="510">
      <c r="A510" s="102"/>
      <c r="K510" s="31"/>
    </row>
    <row r="511">
      <c r="A511" s="102"/>
      <c r="K511" s="31"/>
    </row>
    <row r="512">
      <c r="A512" s="102"/>
      <c r="K512" s="31"/>
    </row>
    <row r="513">
      <c r="A513" s="102"/>
      <c r="K513" s="31"/>
    </row>
    <row r="514">
      <c r="A514" s="102"/>
      <c r="K514" s="31"/>
    </row>
    <row r="515">
      <c r="A515" s="102"/>
      <c r="K515" s="31"/>
    </row>
    <row r="516">
      <c r="A516" s="102"/>
      <c r="K516" s="31"/>
    </row>
    <row r="517">
      <c r="A517" s="102"/>
      <c r="K517" s="31"/>
    </row>
    <row r="518">
      <c r="A518" s="102"/>
      <c r="K518" s="31"/>
    </row>
    <row r="519">
      <c r="A519" s="102"/>
      <c r="K519" s="31"/>
    </row>
    <row r="520">
      <c r="A520" s="102"/>
      <c r="K520" s="31"/>
    </row>
    <row r="521">
      <c r="A521" s="102"/>
      <c r="K521" s="31"/>
    </row>
    <row r="522">
      <c r="A522" s="102"/>
      <c r="K522" s="31"/>
    </row>
    <row r="523">
      <c r="A523" s="102"/>
      <c r="K523" s="31"/>
    </row>
    <row r="524">
      <c r="A524" s="102"/>
      <c r="K524" s="31"/>
    </row>
    <row r="525">
      <c r="A525" s="102"/>
      <c r="K525" s="31"/>
    </row>
    <row r="526">
      <c r="A526" s="102"/>
      <c r="K526" s="31"/>
    </row>
    <row r="527">
      <c r="A527" s="102"/>
      <c r="K527" s="31"/>
    </row>
    <row r="528">
      <c r="A528" s="102"/>
      <c r="K528" s="31"/>
    </row>
    <row r="529">
      <c r="A529" s="102"/>
      <c r="K529" s="31"/>
    </row>
    <row r="530">
      <c r="A530" s="102"/>
      <c r="K530" s="31"/>
    </row>
    <row r="531">
      <c r="A531" s="102"/>
      <c r="K531" s="31"/>
    </row>
    <row r="532">
      <c r="A532" s="102"/>
      <c r="K532" s="31"/>
    </row>
    <row r="533">
      <c r="A533" s="102"/>
      <c r="K533" s="31"/>
    </row>
    <row r="534">
      <c r="A534" s="102"/>
      <c r="K534" s="31"/>
    </row>
    <row r="535">
      <c r="A535" s="102"/>
      <c r="K535" s="31"/>
    </row>
    <row r="536">
      <c r="A536" s="102"/>
      <c r="K536" s="31"/>
    </row>
    <row r="537">
      <c r="A537" s="102"/>
      <c r="K537" s="31"/>
    </row>
    <row r="538">
      <c r="A538" s="102"/>
      <c r="K538" s="31"/>
    </row>
    <row r="539">
      <c r="A539" s="102"/>
      <c r="K539" s="31"/>
    </row>
    <row r="540">
      <c r="A540" s="102"/>
      <c r="K540" s="31"/>
    </row>
    <row r="541">
      <c r="A541" s="102"/>
      <c r="K541" s="31"/>
    </row>
    <row r="542">
      <c r="A542" s="102"/>
      <c r="K542" s="31"/>
    </row>
    <row r="543">
      <c r="A543" s="102"/>
      <c r="K543" s="31"/>
    </row>
    <row r="544">
      <c r="A544" s="102"/>
      <c r="K544" s="31"/>
    </row>
    <row r="545">
      <c r="A545" s="102"/>
      <c r="K545" s="31"/>
    </row>
    <row r="546">
      <c r="A546" s="102"/>
      <c r="K546" s="31"/>
    </row>
    <row r="547">
      <c r="A547" s="102"/>
      <c r="K547" s="31"/>
    </row>
    <row r="548">
      <c r="A548" s="102"/>
      <c r="K548" s="31"/>
    </row>
    <row r="549">
      <c r="A549" s="102"/>
      <c r="K549" s="31"/>
    </row>
    <row r="550">
      <c r="A550" s="102"/>
      <c r="K550" s="31"/>
    </row>
    <row r="551">
      <c r="A551" s="102"/>
      <c r="K551" s="31"/>
    </row>
    <row r="552">
      <c r="A552" s="102"/>
      <c r="K552" s="31"/>
    </row>
    <row r="553">
      <c r="A553" s="102"/>
      <c r="K553" s="31"/>
    </row>
    <row r="554">
      <c r="A554" s="102"/>
      <c r="K554" s="31"/>
    </row>
    <row r="555">
      <c r="A555" s="102"/>
      <c r="K555" s="31"/>
    </row>
    <row r="556">
      <c r="A556" s="102"/>
      <c r="K556" s="31"/>
    </row>
    <row r="557">
      <c r="A557" s="102"/>
      <c r="K557" s="31"/>
    </row>
    <row r="558">
      <c r="A558" s="102"/>
      <c r="K558" s="31"/>
    </row>
    <row r="559">
      <c r="A559" s="102"/>
      <c r="K559" s="31"/>
    </row>
    <row r="560">
      <c r="A560" s="102"/>
      <c r="K560" s="31"/>
    </row>
    <row r="561">
      <c r="A561" s="102"/>
      <c r="K561" s="31"/>
    </row>
    <row r="562">
      <c r="A562" s="102"/>
      <c r="K562" s="31"/>
    </row>
    <row r="563">
      <c r="A563" s="102"/>
      <c r="K563" s="31"/>
    </row>
    <row r="564">
      <c r="A564" s="102"/>
      <c r="K564" s="31"/>
    </row>
    <row r="565">
      <c r="A565" s="102"/>
      <c r="K565" s="31"/>
    </row>
    <row r="566">
      <c r="A566" s="102"/>
      <c r="K566" s="31"/>
    </row>
    <row r="567">
      <c r="A567" s="102"/>
      <c r="K567" s="31"/>
    </row>
    <row r="568">
      <c r="A568" s="102"/>
      <c r="K568" s="31"/>
    </row>
    <row r="569">
      <c r="A569" s="102"/>
      <c r="K569" s="31"/>
    </row>
    <row r="570">
      <c r="A570" s="102"/>
      <c r="K570" s="31"/>
    </row>
    <row r="571">
      <c r="A571" s="102"/>
      <c r="K571" s="31"/>
    </row>
    <row r="572">
      <c r="A572" s="102"/>
      <c r="K572" s="31"/>
    </row>
    <row r="573">
      <c r="A573" s="102"/>
      <c r="K573" s="31"/>
    </row>
    <row r="574">
      <c r="A574" s="102"/>
      <c r="K574" s="31"/>
    </row>
    <row r="575">
      <c r="A575" s="102"/>
      <c r="K575" s="31"/>
    </row>
    <row r="576">
      <c r="A576" s="102"/>
      <c r="K576" s="31"/>
    </row>
    <row r="577">
      <c r="A577" s="102"/>
      <c r="K577" s="31"/>
    </row>
    <row r="578">
      <c r="A578" s="102"/>
      <c r="K578" s="31"/>
    </row>
    <row r="579">
      <c r="A579" s="102"/>
      <c r="K579" s="31"/>
    </row>
    <row r="580">
      <c r="A580" s="102"/>
      <c r="K580" s="31"/>
    </row>
    <row r="581">
      <c r="A581" s="102"/>
      <c r="K581" s="31"/>
    </row>
    <row r="582">
      <c r="A582" s="102"/>
      <c r="K582" s="31"/>
    </row>
    <row r="583">
      <c r="A583" s="102"/>
      <c r="K583" s="31"/>
    </row>
    <row r="584">
      <c r="A584" s="102"/>
      <c r="K584" s="31"/>
    </row>
    <row r="585">
      <c r="A585" s="102"/>
      <c r="K585" s="31"/>
    </row>
    <row r="586">
      <c r="A586" s="102"/>
      <c r="K586" s="31"/>
    </row>
    <row r="587">
      <c r="A587" s="102"/>
      <c r="K587" s="31"/>
    </row>
    <row r="588">
      <c r="A588" s="102"/>
      <c r="K588" s="31"/>
    </row>
    <row r="589">
      <c r="A589" s="102"/>
      <c r="K589" s="31"/>
    </row>
    <row r="590">
      <c r="A590" s="102"/>
      <c r="K590" s="31"/>
    </row>
    <row r="591">
      <c r="A591" s="102"/>
      <c r="K591" s="31"/>
    </row>
    <row r="592">
      <c r="A592" s="102"/>
      <c r="K592" s="31"/>
    </row>
    <row r="593">
      <c r="A593" s="102"/>
      <c r="K593" s="31"/>
    </row>
    <row r="594">
      <c r="A594" s="102"/>
      <c r="K594" s="31"/>
    </row>
    <row r="595">
      <c r="A595" s="102"/>
      <c r="K595" s="31"/>
    </row>
    <row r="596">
      <c r="A596" s="102"/>
      <c r="K596" s="31"/>
    </row>
    <row r="597">
      <c r="A597" s="102"/>
      <c r="K597" s="31"/>
    </row>
    <row r="598">
      <c r="A598" s="102"/>
      <c r="K598" s="31"/>
    </row>
    <row r="599">
      <c r="A599" s="102"/>
      <c r="K599" s="31"/>
    </row>
    <row r="600">
      <c r="A600" s="102"/>
      <c r="K600" s="31"/>
    </row>
    <row r="601">
      <c r="A601" s="102"/>
      <c r="K601" s="31"/>
    </row>
    <row r="602">
      <c r="A602" s="102"/>
      <c r="K602" s="31"/>
    </row>
    <row r="603">
      <c r="A603" s="102"/>
      <c r="K603" s="31"/>
    </row>
    <row r="604">
      <c r="A604" s="102"/>
      <c r="K604" s="31"/>
    </row>
    <row r="605">
      <c r="A605" s="102"/>
      <c r="K605" s="31"/>
    </row>
    <row r="606">
      <c r="A606" s="102"/>
      <c r="K606" s="31"/>
    </row>
    <row r="607">
      <c r="A607" s="102"/>
      <c r="K607" s="31"/>
    </row>
    <row r="608">
      <c r="A608" s="102"/>
      <c r="K608" s="31"/>
    </row>
    <row r="609">
      <c r="A609" s="102"/>
      <c r="K609" s="31"/>
    </row>
    <row r="610">
      <c r="A610" s="102"/>
      <c r="K610" s="31"/>
    </row>
    <row r="611">
      <c r="A611" s="102"/>
      <c r="K611" s="31"/>
    </row>
    <row r="612">
      <c r="A612" s="102"/>
      <c r="K612" s="31"/>
    </row>
    <row r="613">
      <c r="A613" s="102"/>
      <c r="K613" s="31"/>
    </row>
    <row r="614">
      <c r="A614" s="102"/>
      <c r="K614" s="31"/>
    </row>
    <row r="615">
      <c r="A615" s="102"/>
      <c r="K615" s="31"/>
    </row>
    <row r="616">
      <c r="A616" s="102"/>
      <c r="K616" s="31"/>
    </row>
    <row r="617">
      <c r="A617" s="102"/>
      <c r="K617" s="31"/>
    </row>
    <row r="618">
      <c r="A618" s="102"/>
      <c r="K618" s="31"/>
    </row>
    <row r="619">
      <c r="A619" s="102"/>
      <c r="K619" s="31"/>
    </row>
    <row r="620">
      <c r="A620" s="102"/>
      <c r="K620" s="31"/>
    </row>
    <row r="621">
      <c r="A621" s="102"/>
      <c r="K621" s="31"/>
    </row>
    <row r="622">
      <c r="A622" s="102"/>
      <c r="K622" s="31"/>
    </row>
    <row r="623">
      <c r="A623" s="102"/>
      <c r="K623" s="31"/>
    </row>
    <row r="624">
      <c r="A624" s="102"/>
      <c r="K624" s="31"/>
    </row>
    <row r="625">
      <c r="A625" s="102"/>
      <c r="K625" s="31"/>
    </row>
    <row r="626">
      <c r="A626" s="102"/>
      <c r="K626" s="31"/>
    </row>
    <row r="627">
      <c r="A627" s="102"/>
      <c r="K627" s="31"/>
    </row>
    <row r="628">
      <c r="A628" s="102"/>
      <c r="K628" s="31"/>
    </row>
    <row r="629">
      <c r="A629" s="102"/>
      <c r="K629" s="31"/>
    </row>
    <row r="630">
      <c r="A630" s="102"/>
      <c r="K630" s="31"/>
    </row>
    <row r="631">
      <c r="A631" s="102"/>
      <c r="K631" s="31"/>
    </row>
    <row r="632">
      <c r="A632" s="102"/>
      <c r="K632" s="31"/>
    </row>
    <row r="633">
      <c r="A633" s="102"/>
      <c r="K633" s="31"/>
    </row>
    <row r="634">
      <c r="A634" s="102"/>
      <c r="K634" s="31"/>
    </row>
    <row r="635">
      <c r="A635" s="102"/>
      <c r="K635" s="31"/>
    </row>
    <row r="636">
      <c r="A636" s="102"/>
      <c r="K636" s="31"/>
    </row>
    <row r="637">
      <c r="A637" s="102"/>
      <c r="K637" s="31"/>
    </row>
    <row r="638">
      <c r="A638" s="102"/>
      <c r="K638" s="31"/>
    </row>
    <row r="639">
      <c r="A639" s="102"/>
      <c r="K639" s="31"/>
    </row>
    <row r="640">
      <c r="A640" s="102"/>
      <c r="K640" s="31"/>
    </row>
    <row r="641">
      <c r="A641" s="102"/>
      <c r="K641" s="31"/>
    </row>
    <row r="642">
      <c r="A642" s="102"/>
      <c r="K642" s="31"/>
    </row>
    <row r="643">
      <c r="A643" s="102"/>
      <c r="K643" s="31"/>
    </row>
    <row r="644">
      <c r="A644" s="102"/>
      <c r="K644" s="31"/>
    </row>
    <row r="645">
      <c r="A645" s="102"/>
      <c r="K645" s="31"/>
    </row>
    <row r="646">
      <c r="A646" s="102"/>
      <c r="K646" s="31"/>
    </row>
    <row r="647">
      <c r="A647" s="102"/>
      <c r="K647" s="31"/>
    </row>
    <row r="648">
      <c r="A648" s="102"/>
      <c r="K648" s="31"/>
    </row>
    <row r="649">
      <c r="A649" s="102"/>
      <c r="K649" s="31"/>
    </row>
    <row r="650">
      <c r="A650" s="102"/>
      <c r="K650" s="31"/>
    </row>
    <row r="651">
      <c r="A651" s="102"/>
      <c r="K651" s="31"/>
    </row>
    <row r="652">
      <c r="A652" s="102"/>
      <c r="K652" s="31"/>
    </row>
    <row r="653">
      <c r="A653" s="102"/>
      <c r="K653" s="31"/>
    </row>
    <row r="654">
      <c r="A654" s="102"/>
      <c r="K654" s="31"/>
    </row>
    <row r="655">
      <c r="A655" s="102"/>
      <c r="K655" s="31"/>
    </row>
    <row r="656">
      <c r="A656" s="102"/>
      <c r="K656" s="31"/>
    </row>
    <row r="657">
      <c r="A657" s="102"/>
      <c r="K657" s="31"/>
    </row>
    <row r="658">
      <c r="A658" s="102"/>
      <c r="K658" s="31"/>
    </row>
    <row r="659">
      <c r="A659" s="102"/>
      <c r="K659" s="31"/>
    </row>
    <row r="660">
      <c r="A660" s="102"/>
      <c r="K660" s="31"/>
    </row>
    <row r="661">
      <c r="A661" s="102"/>
      <c r="K661" s="31"/>
    </row>
    <row r="662">
      <c r="A662" s="102"/>
      <c r="K662" s="31"/>
    </row>
    <row r="663">
      <c r="A663" s="102"/>
      <c r="K663" s="31"/>
    </row>
    <row r="664">
      <c r="A664" s="102"/>
      <c r="K664" s="31"/>
    </row>
    <row r="665">
      <c r="A665" s="102"/>
      <c r="K665" s="31"/>
    </row>
    <row r="666">
      <c r="A666" s="102"/>
      <c r="K666" s="31"/>
    </row>
    <row r="667">
      <c r="A667" s="102"/>
      <c r="K667" s="31"/>
    </row>
    <row r="668">
      <c r="A668" s="102"/>
      <c r="K668" s="31"/>
    </row>
    <row r="669">
      <c r="A669" s="102"/>
      <c r="K669" s="31"/>
    </row>
    <row r="670">
      <c r="A670" s="102"/>
      <c r="K670" s="31"/>
    </row>
    <row r="671">
      <c r="A671" s="102"/>
      <c r="K671" s="31"/>
    </row>
    <row r="672">
      <c r="A672" s="102"/>
      <c r="K672" s="31"/>
    </row>
    <row r="673">
      <c r="A673" s="102"/>
      <c r="K673" s="31"/>
    </row>
    <row r="674">
      <c r="A674" s="102"/>
      <c r="K674" s="31"/>
    </row>
    <row r="675">
      <c r="A675" s="102"/>
      <c r="K675" s="31"/>
    </row>
    <row r="676">
      <c r="A676" s="102"/>
      <c r="K676" s="31"/>
    </row>
    <row r="677">
      <c r="A677" s="102"/>
      <c r="K677" s="31"/>
    </row>
    <row r="678">
      <c r="A678" s="102"/>
      <c r="K678" s="31"/>
    </row>
    <row r="679">
      <c r="A679" s="102"/>
      <c r="K679" s="31"/>
    </row>
    <row r="680">
      <c r="A680" s="102"/>
      <c r="K680" s="31"/>
    </row>
    <row r="681">
      <c r="A681" s="102"/>
      <c r="K681" s="31"/>
    </row>
    <row r="682">
      <c r="A682" s="102"/>
      <c r="K682" s="31"/>
    </row>
    <row r="683">
      <c r="A683" s="102"/>
      <c r="K683" s="31"/>
    </row>
    <row r="684">
      <c r="A684" s="102"/>
      <c r="K684" s="31"/>
    </row>
    <row r="685">
      <c r="A685" s="102"/>
      <c r="K685" s="31"/>
    </row>
    <row r="686">
      <c r="A686" s="102"/>
      <c r="K686" s="31"/>
    </row>
    <row r="687">
      <c r="A687" s="102"/>
      <c r="K687" s="31"/>
    </row>
    <row r="688">
      <c r="A688" s="102"/>
      <c r="K688" s="31"/>
    </row>
    <row r="689">
      <c r="A689" s="102"/>
      <c r="K689" s="31"/>
    </row>
    <row r="690">
      <c r="A690" s="102"/>
      <c r="K690" s="31"/>
    </row>
    <row r="691">
      <c r="A691" s="102"/>
      <c r="K691" s="31"/>
    </row>
    <row r="692">
      <c r="A692" s="102"/>
      <c r="K692" s="31"/>
    </row>
    <row r="693">
      <c r="A693" s="102"/>
      <c r="K693" s="31"/>
    </row>
    <row r="694">
      <c r="A694" s="102"/>
      <c r="K694" s="31"/>
    </row>
    <row r="695">
      <c r="A695" s="102"/>
      <c r="K695" s="31"/>
    </row>
    <row r="696">
      <c r="A696" s="102"/>
      <c r="K696" s="31"/>
    </row>
    <row r="697">
      <c r="A697" s="102"/>
      <c r="K697" s="31"/>
    </row>
    <row r="698">
      <c r="A698" s="102"/>
      <c r="K698" s="31"/>
    </row>
    <row r="699">
      <c r="A699" s="102"/>
      <c r="K699" s="31"/>
    </row>
    <row r="700">
      <c r="A700" s="102"/>
      <c r="K700" s="31"/>
    </row>
    <row r="701">
      <c r="A701" s="102"/>
      <c r="K701" s="31"/>
    </row>
    <row r="702">
      <c r="A702" s="102"/>
      <c r="K702" s="31"/>
    </row>
    <row r="703">
      <c r="A703" s="102"/>
      <c r="K703" s="31"/>
    </row>
    <row r="704">
      <c r="A704" s="102"/>
      <c r="K704" s="31"/>
    </row>
    <row r="705">
      <c r="A705" s="102"/>
      <c r="K705" s="31"/>
    </row>
    <row r="706">
      <c r="A706" s="102"/>
      <c r="K706" s="31"/>
    </row>
    <row r="707">
      <c r="A707" s="102"/>
      <c r="K707" s="31"/>
    </row>
    <row r="708">
      <c r="A708" s="102"/>
      <c r="K708" s="31"/>
    </row>
    <row r="709">
      <c r="A709" s="102"/>
      <c r="K709" s="31"/>
    </row>
    <row r="710">
      <c r="A710" s="102"/>
      <c r="K710" s="31"/>
    </row>
    <row r="711">
      <c r="A711" s="102"/>
      <c r="K711" s="31"/>
    </row>
    <row r="712">
      <c r="A712" s="102"/>
      <c r="K712" s="31"/>
    </row>
    <row r="713">
      <c r="A713" s="102"/>
      <c r="K713" s="31"/>
    </row>
    <row r="714">
      <c r="A714" s="102"/>
      <c r="K714" s="31"/>
    </row>
    <row r="715">
      <c r="A715" s="102"/>
      <c r="K715" s="31"/>
    </row>
    <row r="716">
      <c r="A716" s="102"/>
      <c r="K716" s="31"/>
    </row>
    <row r="717">
      <c r="A717" s="102"/>
      <c r="K717" s="31"/>
    </row>
    <row r="718">
      <c r="A718" s="102"/>
      <c r="K718" s="31"/>
    </row>
    <row r="719">
      <c r="A719" s="102"/>
      <c r="K719" s="31"/>
    </row>
    <row r="720">
      <c r="A720" s="102"/>
      <c r="K720" s="31"/>
    </row>
    <row r="721">
      <c r="A721" s="102"/>
      <c r="K721" s="31"/>
    </row>
    <row r="722">
      <c r="A722" s="102"/>
      <c r="K722" s="31"/>
    </row>
    <row r="723">
      <c r="A723" s="102"/>
      <c r="K723" s="31"/>
    </row>
    <row r="724">
      <c r="A724" s="102"/>
      <c r="K724" s="31"/>
    </row>
    <row r="725">
      <c r="A725" s="102"/>
      <c r="K725" s="31"/>
    </row>
    <row r="726">
      <c r="A726" s="102"/>
      <c r="K726" s="31"/>
    </row>
    <row r="727">
      <c r="A727" s="102"/>
      <c r="K727" s="31"/>
    </row>
    <row r="728">
      <c r="A728" s="102"/>
      <c r="K728" s="31"/>
    </row>
    <row r="729">
      <c r="A729" s="102"/>
      <c r="K729" s="31"/>
    </row>
    <row r="730">
      <c r="A730" s="102"/>
      <c r="K730" s="31"/>
    </row>
    <row r="731">
      <c r="A731" s="102"/>
      <c r="K731" s="31"/>
    </row>
    <row r="732">
      <c r="A732" s="102"/>
      <c r="K732" s="31"/>
    </row>
    <row r="733">
      <c r="A733" s="102"/>
      <c r="K733" s="31"/>
    </row>
    <row r="734">
      <c r="A734" s="102"/>
      <c r="K734" s="31"/>
    </row>
    <row r="735">
      <c r="A735" s="102"/>
      <c r="K735" s="31"/>
    </row>
    <row r="736">
      <c r="A736" s="102"/>
      <c r="K736" s="31"/>
    </row>
    <row r="737">
      <c r="A737" s="102"/>
      <c r="K737" s="31"/>
    </row>
    <row r="738">
      <c r="A738" s="102"/>
      <c r="K738" s="31"/>
    </row>
    <row r="739">
      <c r="A739" s="102"/>
      <c r="K739" s="31"/>
    </row>
    <row r="740">
      <c r="A740" s="102"/>
      <c r="K740" s="31"/>
    </row>
    <row r="741">
      <c r="A741" s="102"/>
      <c r="K741" s="31"/>
    </row>
    <row r="742">
      <c r="A742" s="102"/>
      <c r="K742" s="31"/>
    </row>
    <row r="743">
      <c r="A743" s="102"/>
      <c r="K743" s="31"/>
    </row>
    <row r="744">
      <c r="A744" s="102"/>
      <c r="K744" s="31"/>
    </row>
    <row r="745">
      <c r="A745" s="102"/>
      <c r="K745" s="31"/>
    </row>
    <row r="746">
      <c r="A746" s="102"/>
      <c r="K746" s="31"/>
    </row>
    <row r="747">
      <c r="A747" s="102"/>
      <c r="K747" s="31"/>
    </row>
    <row r="748">
      <c r="A748" s="102"/>
      <c r="K748" s="31"/>
    </row>
    <row r="749">
      <c r="A749" s="102"/>
      <c r="K749" s="31"/>
    </row>
    <row r="750">
      <c r="A750" s="102"/>
      <c r="K750" s="31"/>
    </row>
    <row r="751">
      <c r="A751" s="102"/>
      <c r="K751" s="31"/>
    </row>
    <row r="752">
      <c r="A752" s="102"/>
      <c r="K752" s="31"/>
    </row>
    <row r="753">
      <c r="A753" s="102"/>
      <c r="K753" s="31"/>
    </row>
    <row r="754">
      <c r="A754" s="102"/>
      <c r="K754" s="31"/>
    </row>
    <row r="755">
      <c r="A755" s="102"/>
      <c r="K755" s="31"/>
    </row>
    <row r="756">
      <c r="A756" s="102"/>
      <c r="K756" s="31"/>
    </row>
    <row r="757">
      <c r="A757" s="102"/>
      <c r="K757" s="31"/>
    </row>
    <row r="758">
      <c r="A758" s="102"/>
      <c r="K758" s="31"/>
    </row>
    <row r="759">
      <c r="A759" s="102"/>
      <c r="K759" s="31"/>
    </row>
    <row r="760">
      <c r="A760" s="102"/>
      <c r="K760" s="31"/>
    </row>
    <row r="761">
      <c r="A761" s="102"/>
      <c r="K761" s="31"/>
    </row>
    <row r="762">
      <c r="A762" s="102"/>
      <c r="K762" s="31"/>
    </row>
    <row r="763">
      <c r="A763" s="102"/>
      <c r="K763" s="31"/>
    </row>
    <row r="764">
      <c r="A764" s="102"/>
      <c r="K764" s="31"/>
    </row>
    <row r="765">
      <c r="A765" s="102"/>
      <c r="K765" s="31"/>
    </row>
    <row r="766">
      <c r="A766" s="102"/>
      <c r="K766" s="31"/>
    </row>
    <row r="767">
      <c r="A767" s="102"/>
      <c r="K767" s="31"/>
    </row>
    <row r="768">
      <c r="A768" s="102"/>
      <c r="K768" s="31"/>
    </row>
    <row r="769">
      <c r="A769" s="102"/>
      <c r="K769" s="31"/>
    </row>
    <row r="770">
      <c r="A770" s="102"/>
      <c r="K770" s="31"/>
    </row>
    <row r="771">
      <c r="A771" s="102"/>
      <c r="K771" s="31"/>
    </row>
    <row r="772">
      <c r="A772" s="102"/>
      <c r="K772" s="31"/>
    </row>
    <row r="773">
      <c r="A773" s="102"/>
      <c r="K773" s="31"/>
    </row>
    <row r="774">
      <c r="A774" s="102"/>
      <c r="K774" s="31"/>
    </row>
    <row r="775">
      <c r="A775" s="102"/>
      <c r="K775" s="31"/>
    </row>
    <row r="776">
      <c r="A776" s="102"/>
      <c r="K776" s="31"/>
    </row>
    <row r="777">
      <c r="A777" s="102"/>
      <c r="K777" s="31"/>
    </row>
    <row r="778">
      <c r="A778" s="102"/>
      <c r="K778" s="31"/>
    </row>
    <row r="779">
      <c r="A779" s="102"/>
      <c r="K779" s="31"/>
    </row>
    <row r="780">
      <c r="A780" s="102"/>
      <c r="K780" s="31"/>
    </row>
    <row r="781">
      <c r="A781" s="102"/>
      <c r="K781" s="31"/>
    </row>
    <row r="782">
      <c r="A782" s="102"/>
      <c r="K782" s="31"/>
    </row>
    <row r="783">
      <c r="A783" s="102"/>
      <c r="K783" s="31"/>
    </row>
    <row r="784">
      <c r="A784" s="102"/>
      <c r="K784" s="31"/>
    </row>
    <row r="785">
      <c r="A785" s="102"/>
      <c r="K785" s="31"/>
    </row>
    <row r="786">
      <c r="A786" s="102"/>
      <c r="K786" s="31"/>
    </row>
    <row r="787">
      <c r="A787" s="102"/>
      <c r="K787" s="31"/>
    </row>
    <row r="788">
      <c r="A788" s="102"/>
      <c r="K788" s="31"/>
    </row>
    <row r="789">
      <c r="A789" s="102"/>
      <c r="K789" s="31"/>
    </row>
    <row r="790">
      <c r="A790" s="102"/>
      <c r="K790" s="31"/>
    </row>
    <row r="791">
      <c r="A791" s="102"/>
      <c r="K791" s="31"/>
    </row>
    <row r="792">
      <c r="A792" s="102"/>
      <c r="K792" s="31"/>
    </row>
    <row r="793">
      <c r="A793" s="102"/>
      <c r="K793" s="31"/>
    </row>
    <row r="794">
      <c r="A794" s="102"/>
      <c r="K794" s="31"/>
    </row>
    <row r="795">
      <c r="A795" s="102"/>
      <c r="K795" s="31"/>
    </row>
    <row r="796">
      <c r="A796" s="102"/>
      <c r="K796" s="31"/>
    </row>
    <row r="797">
      <c r="A797" s="102"/>
      <c r="K797" s="31"/>
    </row>
    <row r="798">
      <c r="A798" s="102"/>
      <c r="K798" s="31"/>
    </row>
    <row r="799">
      <c r="A799" s="102"/>
      <c r="K799" s="31"/>
    </row>
    <row r="800">
      <c r="A800" s="102"/>
      <c r="K800" s="31"/>
    </row>
    <row r="801">
      <c r="A801" s="102"/>
      <c r="K801" s="31"/>
    </row>
    <row r="802">
      <c r="A802" s="102"/>
      <c r="K802" s="31"/>
    </row>
    <row r="803">
      <c r="A803" s="102"/>
      <c r="K803" s="31"/>
    </row>
    <row r="804">
      <c r="A804" s="102"/>
      <c r="K804" s="31"/>
    </row>
    <row r="805">
      <c r="A805" s="102"/>
      <c r="K805" s="31"/>
    </row>
    <row r="806">
      <c r="A806" s="102"/>
      <c r="K806" s="31"/>
    </row>
    <row r="807">
      <c r="A807" s="102"/>
      <c r="K807" s="31"/>
    </row>
    <row r="808">
      <c r="A808" s="102"/>
      <c r="K808" s="31"/>
    </row>
    <row r="809">
      <c r="A809" s="102"/>
      <c r="K809" s="31"/>
    </row>
    <row r="810">
      <c r="A810" s="102"/>
      <c r="K810" s="31"/>
    </row>
    <row r="811">
      <c r="A811" s="102"/>
      <c r="K811" s="31"/>
    </row>
    <row r="812">
      <c r="A812" s="102"/>
      <c r="K812" s="31"/>
    </row>
    <row r="813">
      <c r="A813" s="102"/>
      <c r="K813" s="31"/>
    </row>
    <row r="814">
      <c r="A814" s="102"/>
      <c r="K814" s="31"/>
    </row>
    <row r="815">
      <c r="A815" s="102"/>
      <c r="K815" s="31"/>
    </row>
    <row r="816">
      <c r="A816" s="102"/>
      <c r="K816" s="31"/>
    </row>
    <row r="817">
      <c r="A817" s="102"/>
      <c r="K817" s="31"/>
    </row>
    <row r="818">
      <c r="A818" s="102"/>
      <c r="K818" s="31"/>
    </row>
    <row r="819">
      <c r="A819" s="102"/>
      <c r="K819" s="31"/>
    </row>
    <row r="820">
      <c r="A820" s="102"/>
      <c r="K820" s="31"/>
    </row>
    <row r="821">
      <c r="A821" s="102"/>
      <c r="K821" s="31"/>
    </row>
    <row r="822">
      <c r="A822" s="102"/>
      <c r="K822" s="31"/>
    </row>
    <row r="823">
      <c r="A823" s="102"/>
      <c r="K823" s="31"/>
    </row>
    <row r="824">
      <c r="A824" s="102"/>
      <c r="K824" s="31"/>
    </row>
    <row r="825">
      <c r="A825" s="102"/>
      <c r="K825" s="31"/>
    </row>
    <row r="826">
      <c r="A826" s="102"/>
      <c r="K826" s="31"/>
    </row>
    <row r="827">
      <c r="A827" s="102"/>
      <c r="K827" s="31"/>
    </row>
    <row r="828">
      <c r="A828" s="102"/>
      <c r="K828" s="31"/>
    </row>
    <row r="829">
      <c r="A829" s="102"/>
      <c r="K829" s="31"/>
    </row>
    <row r="830">
      <c r="A830" s="102"/>
      <c r="K830" s="31"/>
    </row>
    <row r="831">
      <c r="A831" s="102"/>
      <c r="K831" s="31"/>
    </row>
    <row r="832">
      <c r="A832" s="102"/>
      <c r="K832" s="31"/>
    </row>
    <row r="833">
      <c r="A833" s="102"/>
      <c r="K833" s="31"/>
    </row>
    <row r="834">
      <c r="A834" s="102"/>
      <c r="K834" s="31"/>
    </row>
    <row r="835">
      <c r="A835" s="102"/>
      <c r="K835" s="31"/>
    </row>
    <row r="836">
      <c r="A836" s="102"/>
      <c r="K836" s="31"/>
    </row>
    <row r="837">
      <c r="A837" s="102"/>
      <c r="K837" s="31"/>
    </row>
    <row r="838">
      <c r="A838" s="102"/>
      <c r="K838" s="31"/>
    </row>
    <row r="839">
      <c r="A839" s="102"/>
      <c r="K839" s="31"/>
    </row>
    <row r="840">
      <c r="A840" s="102"/>
      <c r="K840" s="31"/>
    </row>
    <row r="841">
      <c r="A841" s="102"/>
      <c r="K841" s="31"/>
    </row>
    <row r="842">
      <c r="A842" s="102"/>
      <c r="K842" s="31"/>
    </row>
    <row r="843">
      <c r="A843" s="102"/>
      <c r="K843" s="31"/>
    </row>
    <row r="844">
      <c r="A844" s="102"/>
      <c r="K844" s="31"/>
    </row>
    <row r="845">
      <c r="A845" s="102"/>
      <c r="K845" s="31"/>
    </row>
    <row r="846">
      <c r="A846" s="102"/>
      <c r="K846" s="31"/>
    </row>
    <row r="847">
      <c r="A847" s="102"/>
      <c r="K847" s="31"/>
    </row>
    <row r="848">
      <c r="A848" s="102"/>
      <c r="K848" s="31"/>
    </row>
    <row r="849">
      <c r="A849" s="102"/>
      <c r="K849" s="31"/>
    </row>
    <row r="850">
      <c r="A850" s="102"/>
      <c r="K850" s="31"/>
    </row>
    <row r="851">
      <c r="A851" s="102"/>
      <c r="K851" s="31"/>
    </row>
    <row r="852">
      <c r="A852" s="102"/>
      <c r="K852" s="31"/>
    </row>
    <row r="853">
      <c r="A853" s="102"/>
      <c r="K853" s="31"/>
    </row>
    <row r="854">
      <c r="A854" s="102"/>
      <c r="K854" s="31"/>
    </row>
    <row r="855">
      <c r="A855" s="102"/>
      <c r="K855" s="31"/>
    </row>
    <row r="856">
      <c r="A856" s="102"/>
      <c r="K856" s="31"/>
    </row>
    <row r="857">
      <c r="A857" s="102"/>
      <c r="K857" s="31"/>
    </row>
    <row r="858">
      <c r="A858" s="102"/>
      <c r="K858" s="31"/>
    </row>
    <row r="859">
      <c r="A859" s="102"/>
      <c r="K859" s="31"/>
    </row>
    <row r="860">
      <c r="A860" s="102"/>
      <c r="K860" s="31"/>
    </row>
    <row r="861">
      <c r="A861" s="102"/>
      <c r="K861" s="31"/>
    </row>
    <row r="862">
      <c r="A862" s="102"/>
      <c r="K862" s="31"/>
    </row>
    <row r="863">
      <c r="A863" s="102"/>
      <c r="K863" s="31"/>
    </row>
    <row r="864">
      <c r="A864" s="102"/>
      <c r="K864" s="31"/>
    </row>
    <row r="865">
      <c r="A865" s="102"/>
      <c r="K865" s="31"/>
    </row>
    <row r="866">
      <c r="A866" s="102"/>
      <c r="K866" s="31"/>
    </row>
    <row r="867">
      <c r="A867" s="102"/>
      <c r="K867" s="31"/>
    </row>
    <row r="868">
      <c r="A868" s="102"/>
      <c r="K868" s="31"/>
    </row>
    <row r="869">
      <c r="A869" s="102"/>
      <c r="K869" s="31"/>
    </row>
    <row r="870">
      <c r="A870" s="102"/>
      <c r="K870" s="31"/>
    </row>
    <row r="871">
      <c r="A871" s="102"/>
      <c r="K871" s="31"/>
    </row>
    <row r="872">
      <c r="A872" s="102"/>
      <c r="K872" s="31"/>
    </row>
    <row r="873">
      <c r="A873" s="102"/>
      <c r="K873" s="31"/>
    </row>
    <row r="874">
      <c r="A874" s="102"/>
      <c r="K874" s="31"/>
    </row>
    <row r="875">
      <c r="A875" s="102"/>
      <c r="K875" s="31"/>
    </row>
    <row r="876">
      <c r="A876" s="102"/>
      <c r="K876" s="31"/>
    </row>
    <row r="877">
      <c r="A877" s="102"/>
      <c r="K877" s="31"/>
    </row>
    <row r="878">
      <c r="A878" s="102"/>
      <c r="K878" s="31"/>
    </row>
    <row r="879">
      <c r="A879" s="102"/>
      <c r="K879" s="31"/>
    </row>
    <row r="880">
      <c r="A880" s="102"/>
      <c r="K880" s="31"/>
    </row>
    <row r="881">
      <c r="A881" s="102"/>
      <c r="K881" s="31"/>
    </row>
    <row r="882">
      <c r="A882" s="102"/>
      <c r="K882" s="31"/>
    </row>
    <row r="883">
      <c r="A883" s="102"/>
      <c r="K883" s="31"/>
    </row>
    <row r="884">
      <c r="A884" s="102"/>
      <c r="K884" s="31"/>
    </row>
    <row r="885">
      <c r="A885" s="102"/>
      <c r="K885" s="31"/>
    </row>
    <row r="886">
      <c r="A886" s="102"/>
      <c r="K886" s="31"/>
    </row>
    <row r="887">
      <c r="A887" s="102"/>
      <c r="K887" s="31"/>
    </row>
    <row r="888">
      <c r="A888" s="102"/>
      <c r="K888" s="31"/>
    </row>
    <row r="889">
      <c r="A889" s="102"/>
      <c r="K889" s="31"/>
    </row>
    <row r="890">
      <c r="A890" s="102"/>
      <c r="K890" s="31"/>
    </row>
    <row r="891">
      <c r="A891" s="102"/>
      <c r="K891" s="31"/>
    </row>
    <row r="892">
      <c r="A892" s="102"/>
      <c r="K892" s="31"/>
    </row>
    <row r="893">
      <c r="A893" s="102"/>
      <c r="K893" s="31"/>
    </row>
    <row r="894">
      <c r="A894" s="102"/>
      <c r="K894" s="31"/>
    </row>
    <row r="895">
      <c r="A895" s="102"/>
      <c r="K895" s="31"/>
    </row>
    <row r="896">
      <c r="A896" s="102"/>
      <c r="K896" s="31"/>
    </row>
    <row r="897">
      <c r="A897" s="102"/>
      <c r="K897" s="31"/>
    </row>
    <row r="898">
      <c r="A898" s="102"/>
      <c r="K898" s="31"/>
    </row>
    <row r="899">
      <c r="A899" s="102"/>
      <c r="K899" s="31"/>
    </row>
    <row r="900">
      <c r="A900" s="102"/>
      <c r="K900" s="31"/>
    </row>
    <row r="901">
      <c r="A901" s="102"/>
      <c r="K901" s="31"/>
    </row>
    <row r="902">
      <c r="A902" s="102"/>
      <c r="K902" s="31"/>
    </row>
    <row r="903">
      <c r="A903" s="102"/>
      <c r="K903" s="31"/>
    </row>
    <row r="904">
      <c r="A904" s="102"/>
      <c r="K904" s="31"/>
    </row>
    <row r="905">
      <c r="A905" s="102"/>
      <c r="K905" s="31"/>
    </row>
    <row r="906">
      <c r="A906" s="102"/>
      <c r="K906" s="31"/>
    </row>
    <row r="907">
      <c r="A907" s="102"/>
      <c r="K907" s="31"/>
    </row>
    <row r="908">
      <c r="A908" s="102"/>
      <c r="K908" s="31"/>
    </row>
    <row r="909">
      <c r="A909" s="102"/>
      <c r="K909" s="31"/>
    </row>
    <row r="910">
      <c r="A910" s="102"/>
      <c r="K910" s="31"/>
    </row>
    <row r="911">
      <c r="A911" s="102"/>
      <c r="K911" s="31"/>
    </row>
    <row r="912">
      <c r="A912" s="102"/>
      <c r="K912" s="31"/>
    </row>
    <row r="913">
      <c r="A913" s="102"/>
      <c r="K913" s="31"/>
    </row>
    <row r="914">
      <c r="A914" s="102"/>
      <c r="K914" s="31"/>
    </row>
    <row r="915">
      <c r="A915" s="102"/>
      <c r="K915" s="31"/>
    </row>
    <row r="916">
      <c r="A916" s="102"/>
      <c r="K916" s="31"/>
    </row>
    <row r="917">
      <c r="A917" s="102"/>
      <c r="K917" s="31"/>
    </row>
    <row r="918">
      <c r="A918" s="102"/>
      <c r="K918" s="31"/>
    </row>
    <row r="919">
      <c r="A919" s="102"/>
      <c r="K919" s="31"/>
    </row>
    <row r="920">
      <c r="A920" s="102"/>
      <c r="K920" s="31"/>
    </row>
    <row r="921">
      <c r="A921" s="102"/>
      <c r="K921" s="31"/>
    </row>
    <row r="922">
      <c r="A922" s="102"/>
      <c r="K922" s="31"/>
    </row>
    <row r="923">
      <c r="A923" s="102"/>
      <c r="K923" s="31"/>
    </row>
    <row r="924">
      <c r="A924" s="102"/>
      <c r="K924" s="31"/>
    </row>
    <row r="925">
      <c r="A925" s="102"/>
      <c r="K925" s="31"/>
    </row>
    <row r="926">
      <c r="A926" s="102"/>
      <c r="K926" s="31"/>
    </row>
    <row r="927">
      <c r="A927" s="102"/>
      <c r="K927" s="31"/>
    </row>
    <row r="928">
      <c r="A928" s="102"/>
      <c r="K928" s="31"/>
    </row>
    <row r="929">
      <c r="A929" s="102"/>
      <c r="K929" s="31"/>
    </row>
    <row r="930">
      <c r="A930" s="102"/>
      <c r="K930" s="31"/>
    </row>
    <row r="931">
      <c r="A931" s="102"/>
      <c r="K931" s="31"/>
    </row>
    <row r="932">
      <c r="A932" s="102"/>
      <c r="K932" s="31"/>
    </row>
    <row r="933">
      <c r="A933" s="102"/>
      <c r="K933" s="31"/>
    </row>
    <row r="934">
      <c r="A934" s="102"/>
      <c r="K934" s="31"/>
    </row>
    <row r="935">
      <c r="A935" s="102"/>
      <c r="K935" s="31"/>
    </row>
    <row r="936">
      <c r="A936" s="102"/>
      <c r="K936" s="31"/>
    </row>
    <row r="937">
      <c r="A937" s="102"/>
      <c r="K937" s="31"/>
    </row>
    <row r="938">
      <c r="A938" s="102"/>
      <c r="K938" s="31"/>
    </row>
    <row r="939">
      <c r="A939" s="102"/>
      <c r="K939" s="31"/>
    </row>
    <row r="940">
      <c r="A940" s="102"/>
      <c r="K940" s="31"/>
    </row>
    <row r="941">
      <c r="A941" s="102"/>
      <c r="K941" s="31"/>
    </row>
    <row r="942">
      <c r="A942" s="102"/>
      <c r="K942" s="31"/>
    </row>
    <row r="943">
      <c r="A943" s="102"/>
      <c r="K943" s="31"/>
    </row>
    <row r="944">
      <c r="A944" s="102"/>
      <c r="K944" s="31"/>
    </row>
    <row r="945">
      <c r="A945" s="102"/>
      <c r="K945" s="31"/>
    </row>
    <row r="946">
      <c r="A946" s="102"/>
      <c r="K946" s="31"/>
    </row>
    <row r="947">
      <c r="A947" s="102"/>
      <c r="K947" s="31"/>
    </row>
    <row r="948">
      <c r="A948" s="102"/>
      <c r="K948" s="31"/>
    </row>
    <row r="949">
      <c r="A949" s="102"/>
      <c r="K949" s="31"/>
    </row>
    <row r="950">
      <c r="A950" s="102"/>
      <c r="K950" s="31"/>
    </row>
    <row r="951">
      <c r="A951" s="102"/>
      <c r="K951" s="31"/>
    </row>
    <row r="952">
      <c r="A952" s="102"/>
      <c r="K952" s="31"/>
    </row>
    <row r="953">
      <c r="A953" s="102"/>
      <c r="K953" s="31"/>
    </row>
    <row r="954">
      <c r="A954" s="102"/>
      <c r="K954" s="31"/>
    </row>
    <row r="955">
      <c r="A955" s="102"/>
      <c r="K955" s="31"/>
    </row>
    <row r="956">
      <c r="A956" s="102"/>
      <c r="K956" s="31"/>
    </row>
    <row r="957">
      <c r="A957" s="102"/>
      <c r="K957" s="31"/>
    </row>
    <row r="958">
      <c r="A958" s="102"/>
      <c r="K958" s="31"/>
    </row>
    <row r="959">
      <c r="A959" s="102"/>
      <c r="K959" s="31"/>
    </row>
    <row r="960">
      <c r="A960" s="102"/>
      <c r="K960" s="31"/>
    </row>
    <row r="961">
      <c r="A961" s="102"/>
      <c r="K961" s="31"/>
    </row>
    <row r="962">
      <c r="A962" s="102"/>
      <c r="K962" s="31"/>
    </row>
    <row r="963">
      <c r="A963" s="102"/>
      <c r="K963" s="31"/>
    </row>
    <row r="964">
      <c r="A964" s="102"/>
      <c r="K964" s="31"/>
    </row>
    <row r="965">
      <c r="A965" s="102"/>
      <c r="K965" s="31"/>
    </row>
    <row r="966">
      <c r="A966" s="102"/>
      <c r="K966" s="31"/>
    </row>
    <row r="967">
      <c r="A967" s="102"/>
      <c r="K967" s="31"/>
    </row>
    <row r="968">
      <c r="A968" s="102"/>
      <c r="K968" s="31"/>
    </row>
    <row r="969">
      <c r="A969" s="102"/>
      <c r="K969" s="31"/>
    </row>
    <row r="970">
      <c r="A970" s="102"/>
      <c r="K970" s="31"/>
    </row>
    <row r="971">
      <c r="A971" s="102"/>
      <c r="K971" s="31"/>
    </row>
    <row r="972">
      <c r="A972" s="102"/>
      <c r="K972" s="31"/>
    </row>
    <row r="973">
      <c r="A973" s="102"/>
      <c r="K973" s="31"/>
    </row>
    <row r="974">
      <c r="A974" s="102"/>
      <c r="K974" s="31"/>
    </row>
    <row r="975">
      <c r="A975" s="102"/>
      <c r="K975" s="31"/>
    </row>
    <row r="976">
      <c r="A976" s="102"/>
      <c r="K976" s="31"/>
    </row>
    <row r="977">
      <c r="A977" s="102"/>
      <c r="K977" s="31"/>
    </row>
    <row r="978">
      <c r="A978" s="102"/>
      <c r="K978" s="31"/>
    </row>
    <row r="979">
      <c r="A979" s="102"/>
      <c r="K979" s="31"/>
    </row>
    <row r="980">
      <c r="A980" s="102"/>
      <c r="K980" s="31"/>
    </row>
    <row r="981">
      <c r="A981" s="102"/>
      <c r="K981" s="31"/>
    </row>
    <row r="982">
      <c r="A982" s="102"/>
      <c r="K982" s="31"/>
    </row>
    <row r="983">
      <c r="A983" s="102"/>
      <c r="K983" s="31"/>
    </row>
    <row r="984">
      <c r="A984" s="102"/>
      <c r="K984" s="31"/>
    </row>
    <row r="985">
      <c r="A985" s="102"/>
      <c r="K985" s="31"/>
    </row>
    <row r="986">
      <c r="A986" s="102"/>
      <c r="K986" s="31"/>
    </row>
    <row r="987">
      <c r="A987" s="102"/>
      <c r="K987" s="31"/>
    </row>
    <row r="988">
      <c r="A988" s="102"/>
      <c r="K988" s="31"/>
    </row>
    <row r="989">
      <c r="A989" s="102"/>
      <c r="K989" s="31"/>
    </row>
    <row r="990">
      <c r="A990" s="102"/>
      <c r="K990" s="31"/>
    </row>
    <row r="991">
      <c r="A991" s="102"/>
      <c r="K991" s="31"/>
    </row>
    <row r="992">
      <c r="A992" s="102"/>
      <c r="K992" s="31"/>
    </row>
    <row r="993">
      <c r="A993" s="102"/>
      <c r="K993" s="31"/>
    </row>
    <row r="994">
      <c r="A994" s="102"/>
      <c r="K994" s="31"/>
    </row>
    <row r="995">
      <c r="A995" s="102"/>
      <c r="K995" s="31"/>
    </row>
    <row r="996">
      <c r="A996" s="102"/>
      <c r="K996" s="31"/>
    </row>
    <row r="997">
      <c r="A997" s="102"/>
      <c r="K997" s="31"/>
    </row>
    <row r="998">
      <c r="A998" s="102"/>
      <c r="K998" s="31"/>
    </row>
    <row r="999">
      <c r="A999" s="102"/>
      <c r="K999" s="31"/>
    </row>
    <row r="1000">
      <c r="A1000" s="102"/>
      <c r="K1000" s="31"/>
    </row>
    <row r="1001">
      <c r="A1001" s="102"/>
      <c r="K1001" s="31"/>
    </row>
    <row r="1002">
      <c r="A1002" s="102"/>
      <c r="K1002" s="3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0.43"/>
    <col customWidth="1" min="3" max="3" width="4.86"/>
    <col customWidth="1" min="4" max="4" width="10.86"/>
    <col customWidth="1" min="5" max="5" width="10.14"/>
    <col customWidth="1" min="6" max="6" width="5.57"/>
    <col customWidth="1" min="7" max="7" width="10.57"/>
    <col customWidth="1" min="8" max="8" width="7.29"/>
    <col customWidth="1" min="10" max="10" width="55.86"/>
    <col customWidth="1" min="11" max="11" width="4.71"/>
  </cols>
  <sheetData>
    <row r="1">
      <c r="A1" s="2"/>
      <c r="B1" s="2"/>
      <c r="C1" s="73"/>
      <c r="D1" s="2"/>
      <c r="E1" s="2"/>
      <c r="F1" s="73"/>
      <c r="G1" s="2"/>
      <c r="H1" s="2"/>
      <c r="I1" s="2"/>
      <c r="J1" s="2"/>
      <c r="K1" s="71"/>
    </row>
    <row r="2">
      <c r="A2" s="2" t="s">
        <v>25</v>
      </c>
      <c r="B2" s="2" t="s">
        <v>28</v>
      </c>
      <c r="C2" s="73" t="s">
        <v>29</v>
      </c>
      <c r="D2" s="2" t="s">
        <v>30</v>
      </c>
      <c r="E2" s="2" t="s">
        <v>31</v>
      </c>
      <c r="F2" s="73" t="s">
        <v>29</v>
      </c>
      <c r="G2" s="2" t="s">
        <v>32</v>
      </c>
      <c r="H2" s="2" t="s">
        <v>33</v>
      </c>
      <c r="I2" s="2" t="s">
        <v>255</v>
      </c>
      <c r="J2" s="2" t="s">
        <v>35</v>
      </c>
      <c r="K2" s="74" t="s">
        <v>6</v>
      </c>
    </row>
    <row r="3">
      <c r="A3" t="str">
        <f>IF('Emergency ICS-205'!C3&lt;&gt;"", 'Emergency ICS-205'!C3, "")</f>
        <v>18AA-2</v>
      </c>
      <c r="B3" t="str">
        <f>IF(A3&lt;&gt;"", VLOOKUP($A3, 'ICS-217'!$D$13:$N$184, 2, FALSE), "")</f>
        <v>#N/A</v>
      </c>
      <c r="C3" t="str">
        <f>IF(A3&lt;&gt;"", VLOOKUP($A3, 'ICS-217'!$D$13:$N$184, 3, FALSE), "")</f>
        <v>#N/A</v>
      </c>
      <c r="D3" t="str">
        <f>IF(A3&lt;&gt;"", VLOOKUP($A3, 'ICS-217'!$D$13:$N$184, 4, FALSE), "")</f>
        <v>#N/A</v>
      </c>
      <c r="E3" t="str">
        <f>IF(A3&lt;&gt;"", VLOOKUP($A3, 'ICS-217'!$D$13:$N$184, 5, FALSE), "")</f>
        <v>#N/A</v>
      </c>
      <c r="F3" t="str">
        <f>IF(A3&lt;&gt;"", VLOOKUP($A3, 'ICS-217'!$D$13:$N$184, 6, FALSE), "")</f>
        <v>#N/A</v>
      </c>
      <c r="G3" t="str">
        <f>IF(A3&lt;&gt;"", VLOOKUP($A3, 'ICS-217'!$D$13:$N$184, 7, FALSE), "")</f>
        <v>#N/A</v>
      </c>
      <c r="H3" t="str">
        <f>IF(A3&lt;&gt;"", VLOOKUP($A3, 'ICS-217'!$D$13:$N$184, 8, FALSE), "")</f>
        <v>#N/A</v>
      </c>
      <c r="I3" t="str">
        <f>IF(A3&lt;&gt;"", VLOOKUP($A3, 'ICS-217'!$D$13:$N$184, 9, FALSE), "")</f>
        <v>#N/A</v>
      </c>
      <c r="J3" t="str">
        <f>IF(A3&lt;&gt;"", VLOOKUP($A3, 'ICS-217'!$D$13:$N$184, 10, FALSE), "")</f>
        <v>#N/A</v>
      </c>
      <c r="K3" s="71"/>
    </row>
    <row r="4">
      <c r="A4" t="str">
        <f>IF('Emergency ICS-205'!C4&lt;&gt;"", 'Emergency ICS-205'!C4, "")</f>
        <v>18B-2</v>
      </c>
      <c r="B4" t="str">
        <f>IF(A4&lt;&gt;"", VLOOKUP($A4, 'ICS-217'!$D$13:$N$184, 2, FALSE), "")</f>
        <v>#N/A</v>
      </c>
      <c r="C4" t="str">
        <f>IF(A4&lt;&gt;"", VLOOKUP($A4, 'ICS-217'!$D$13:$N$184, 3, FALSE), "")</f>
        <v>#N/A</v>
      </c>
      <c r="D4" t="str">
        <f>IF(A4&lt;&gt;"", VLOOKUP($A4, 'ICS-217'!$D$13:$N$184, 4, FALSE), "")</f>
        <v>#N/A</v>
      </c>
      <c r="E4" t="str">
        <f>IF(A4&lt;&gt;"", VLOOKUP($A4, 'ICS-217'!$D$13:$N$184, 5, FALSE), "")</f>
        <v>#N/A</v>
      </c>
      <c r="F4" t="str">
        <f>IF(A4&lt;&gt;"", VLOOKUP($A4, 'ICS-217'!$D$13:$N$184, 6, FALSE), "")</f>
        <v>#N/A</v>
      </c>
      <c r="G4" t="str">
        <f>IF(A4&lt;&gt;"", VLOOKUP($A4, 'ICS-217'!$D$13:$N$184, 7, FALSE), "")</f>
        <v>#N/A</v>
      </c>
      <c r="H4" t="str">
        <f>IF(A4&lt;&gt;"", VLOOKUP($A4, 'ICS-217'!$D$13:$N$184, 8, FALSE), "")</f>
        <v>#N/A</v>
      </c>
      <c r="I4" t="str">
        <f>IF(A4&lt;&gt;"", VLOOKUP($A4, 'ICS-217'!$D$13:$N$184, 9, FALSE), "")</f>
        <v>#N/A</v>
      </c>
      <c r="J4" t="str">
        <f>IF(A4&lt;&gt;"", VLOOKUP($A4, 'ICS-217'!$D$13:$N$184, 10, FALSE), "")</f>
        <v>#N/A</v>
      </c>
      <c r="K4" s="71"/>
    </row>
    <row r="5">
      <c r="A5" t="str">
        <f>IF('Emergency ICS-205'!C5&lt;&gt;"", 'Emergency ICS-205'!C5, "")</f>
        <v>18C-2</v>
      </c>
      <c r="B5" t="str">
        <f>IF(A5&lt;&gt;"", VLOOKUP($A5, 'ICS-217'!$D$13:$N$184, 2, FALSE), "")</f>
        <v>#N/A</v>
      </c>
      <c r="C5" t="str">
        <f>IF(A5&lt;&gt;"", VLOOKUP($A5, 'ICS-217'!$D$13:$N$184, 3, FALSE), "")</f>
        <v>#N/A</v>
      </c>
      <c r="D5" t="str">
        <f>IF(A5&lt;&gt;"", VLOOKUP($A5, 'ICS-217'!$D$13:$N$184, 4, FALSE), "")</f>
        <v>#N/A</v>
      </c>
      <c r="E5" t="str">
        <f>IF(A5&lt;&gt;"", VLOOKUP($A5, 'ICS-217'!$D$13:$N$184, 5, FALSE), "")</f>
        <v>#N/A</v>
      </c>
      <c r="F5" t="str">
        <f>IF(A5&lt;&gt;"", VLOOKUP($A5, 'ICS-217'!$D$13:$N$184, 6, FALSE), "")</f>
        <v>#N/A</v>
      </c>
      <c r="G5" t="str">
        <f>IF(A5&lt;&gt;"", VLOOKUP($A5, 'ICS-217'!$D$13:$N$184, 7, FALSE), "")</f>
        <v>#N/A</v>
      </c>
      <c r="H5" t="str">
        <f>IF(A5&lt;&gt;"", VLOOKUP($A5, 'ICS-217'!$D$13:$N$184, 8, FALSE), "")</f>
        <v>#N/A</v>
      </c>
      <c r="I5" t="str">
        <f>IF(A5&lt;&gt;"", VLOOKUP($A5, 'ICS-217'!$D$13:$N$184, 9, FALSE), "")</f>
        <v>#N/A</v>
      </c>
      <c r="J5" t="str">
        <f>IF(A5&lt;&gt;"", VLOOKUP($A5, 'ICS-217'!$D$13:$N$184, 10, FALSE), "")</f>
        <v>#N/A</v>
      </c>
      <c r="K5" s="71"/>
    </row>
    <row r="6">
      <c r="A6" t="str">
        <f>IF('Emergency ICS-205'!C6&lt;&gt;"", 'Emergency ICS-205'!C6, "")</f>
        <v>18EY-7</v>
      </c>
      <c r="B6" t="str">
        <f>IF(A6&lt;&gt;"", VLOOKUP($A6, 'ICS-217'!$D$13:$N$184, 2, FALSE), "")</f>
        <v>#N/A</v>
      </c>
      <c r="C6" t="str">
        <f>IF(A6&lt;&gt;"", VLOOKUP($A6, 'ICS-217'!$D$13:$N$184, 3, FALSE), "")</f>
        <v>#N/A</v>
      </c>
      <c r="D6" t="str">
        <f>IF(A6&lt;&gt;"", VLOOKUP($A6, 'ICS-217'!$D$13:$N$184, 4, FALSE), "")</f>
        <v>#N/A</v>
      </c>
      <c r="E6" t="str">
        <f>IF(A6&lt;&gt;"", VLOOKUP($A6, 'ICS-217'!$D$13:$N$184, 5, FALSE), "")</f>
        <v>#N/A</v>
      </c>
      <c r="F6" t="str">
        <f>IF(A6&lt;&gt;"", VLOOKUP($A6, 'ICS-217'!$D$13:$N$184, 6, FALSE), "")</f>
        <v>#N/A</v>
      </c>
      <c r="G6" t="str">
        <f>IF(A6&lt;&gt;"", VLOOKUP($A6, 'ICS-217'!$D$13:$N$184, 7, FALSE), "")</f>
        <v>#N/A</v>
      </c>
      <c r="H6" t="str">
        <f>IF(A6&lt;&gt;"", VLOOKUP($A6, 'ICS-217'!$D$13:$N$184, 8, FALSE), "")</f>
        <v>#N/A</v>
      </c>
      <c r="I6" t="str">
        <f>IF(A6&lt;&gt;"", VLOOKUP($A6, 'ICS-217'!$D$13:$N$184, 9, FALSE), "")</f>
        <v>#N/A</v>
      </c>
      <c r="J6" t="str">
        <f>IF(A6&lt;&gt;"", VLOOKUP($A6, 'ICS-217'!$D$13:$N$184, 10, FALSE), "")</f>
        <v>#N/A</v>
      </c>
      <c r="K6" s="71"/>
    </row>
    <row r="7">
      <c r="A7" t="str">
        <f>IF('Emergency ICS-205'!C7&lt;&gt;"", 'Emergency ICS-205'!C7, "")</f>
        <v>18D-2</v>
      </c>
      <c r="B7" t="str">
        <f>IF(A7&lt;&gt;"", VLOOKUP($A7, 'ICS-217'!$D$13:$N$184, 2, FALSE), "")</f>
        <v>#N/A</v>
      </c>
      <c r="C7" t="str">
        <f>IF(A7&lt;&gt;"", VLOOKUP($A7, 'ICS-217'!$D$13:$N$184, 3, FALSE), "")</f>
        <v>#N/A</v>
      </c>
      <c r="D7" t="str">
        <f>IF(A7&lt;&gt;"", VLOOKUP($A7, 'ICS-217'!$D$13:$N$184, 4, FALSE), "")</f>
        <v>#N/A</v>
      </c>
      <c r="E7" t="str">
        <f>IF(A7&lt;&gt;"", VLOOKUP($A7, 'ICS-217'!$D$13:$N$184, 5, FALSE), "")</f>
        <v>#N/A</v>
      </c>
      <c r="F7" t="str">
        <f>IF(A7&lt;&gt;"", VLOOKUP($A7, 'ICS-217'!$D$13:$N$184, 6, FALSE), "")</f>
        <v>#N/A</v>
      </c>
      <c r="G7" t="str">
        <f>IF(A7&lt;&gt;"", VLOOKUP($A7, 'ICS-217'!$D$13:$N$184, 7, FALSE), "")</f>
        <v>#N/A</v>
      </c>
      <c r="H7" t="str">
        <f>IF(A7&lt;&gt;"", VLOOKUP($A7, 'ICS-217'!$D$13:$N$184, 8, FALSE), "")</f>
        <v>#N/A</v>
      </c>
      <c r="I7" t="str">
        <f>IF(A7&lt;&gt;"", VLOOKUP($A7, 'ICS-217'!$D$13:$N$184, 9, FALSE), "")</f>
        <v>#N/A</v>
      </c>
      <c r="J7" t="str">
        <f>IF(A7&lt;&gt;"", VLOOKUP($A7, 'ICS-217'!$D$13:$N$184, 10, FALSE), "")</f>
        <v>#N/A</v>
      </c>
      <c r="K7" s="71"/>
    </row>
    <row r="8">
      <c r="A8" t="str">
        <f>IF('Emergency ICS-205'!C8&lt;&gt;"", 'Emergency ICS-205'!C8, "")</f>
        <v/>
      </c>
      <c r="B8" t="str">
        <f>IF(A8&lt;&gt;"", VLOOKUP($A8, 'ICS-217'!$D$13:$N$184, 2, FALSE), "")</f>
        <v/>
      </c>
      <c r="C8" t="str">
        <f>IF(A8&lt;&gt;"", VLOOKUP($A8, 'ICS-217'!$D$13:$N$184, 3, FALSE), "")</f>
        <v/>
      </c>
      <c r="D8" t="str">
        <f>IF(A8&lt;&gt;"", VLOOKUP($A8, 'ICS-217'!$D$13:$N$184, 4, FALSE), "")</f>
        <v/>
      </c>
      <c r="E8" t="str">
        <f>IF(A8&lt;&gt;"", VLOOKUP($A8, 'ICS-217'!$D$13:$N$184, 5, FALSE), "")</f>
        <v/>
      </c>
      <c r="F8" t="str">
        <f>IF(A8&lt;&gt;"", VLOOKUP($A8, 'ICS-217'!$D$13:$N$184, 6, FALSE), "")</f>
        <v/>
      </c>
      <c r="G8" t="str">
        <f>IF(A8&lt;&gt;"", VLOOKUP($A8, 'ICS-217'!$D$13:$N$184, 7, FALSE), "")</f>
        <v/>
      </c>
      <c r="H8" t="str">
        <f>IF(A8&lt;&gt;"", VLOOKUP($A8, 'ICS-217'!$D$13:$N$184, 8, FALSE), "")</f>
        <v/>
      </c>
      <c r="I8" t="str">
        <f>IF(A8&lt;&gt;"", VLOOKUP($A8, 'ICS-217'!$D$13:$N$184, 9, FALSE), "")</f>
        <v/>
      </c>
      <c r="J8" t="str">
        <f>IF(A8&lt;&gt;"", VLOOKUP($A8, 'ICS-217'!$D$13:$N$184, 10, FALSE), "")</f>
        <v/>
      </c>
      <c r="K8" s="71"/>
    </row>
    <row r="9">
      <c r="A9" t="str">
        <f>IF('Emergency ICS-205'!C9&lt;&gt;"", 'Emergency ICS-205'!C9, "")</f>
        <v/>
      </c>
      <c r="B9" t="str">
        <f>IF(A9&lt;&gt;"", VLOOKUP($A9, 'ICS-217'!$D$13:$N$184, 2, FALSE), "")</f>
        <v/>
      </c>
      <c r="C9" t="str">
        <f>IF(A9&lt;&gt;"", VLOOKUP($A9, 'ICS-217'!$D$13:$N$184, 3, FALSE), "")</f>
        <v/>
      </c>
      <c r="D9" t="str">
        <f>IF(A9&lt;&gt;"", VLOOKUP($A9, 'ICS-217'!$D$13:$N$184, 4, FALSE), "")</f>
        <v/>
      </c>
      <c r="E9" t="str">
        <f>IF(A9&lt;&gt;"", VLOOKUP($A9, 'ICS-217'!$D$13:$N$184, 5, FALSE), "")</f>
        <v/>
      </c>
      <c r="F9" t="str">
        <f>IF(A9&lt;&gt;"", VLOOKUP($A9, 'ICS-217'!$D$13:$N$184, 6, FALSE), "")</f>
        <v/>
      </c>
      <c r="G9" t="str">
        <f>IF(A9&lt;&gt;"", VLOOKUP($A9, 'ICS-217'!$D$13:$N$184, 7, FALSE), "")</f>
        <v/>
      </c>
      <c r="H9" t="str">
        <f>IF(A9&lt;&gt;"", VLOOKUP($A9, 'ICS-217'!$D$13:$N$184, 8, FALSE), "")</f>
        <v/>
      </c>
      <c r="I9" t="str">
        <f>IF(A9&lt;&gt;"", VLOOKUP($A9, 'ICS-217'!$D$13:$N$184, 9, FALSE), "")</f>
        <v/>
      </c>
      <c r="J9" t="str">
        <f>IF(A9&lt;&gt;"", VLOOKUP($A9, 'ICS-217'!$D$13:$N$184, 10, FALSE), "")</f>
        <v/>
      </c>
      <c r="K9" s="71"/>
    </row>
    <row r="10">
      <c r="A10" t="str">
        <f>IF('Emergency ICS-205'!C10&lt;&gt;"", 'Emergency ICS-205'!C10, "")</f>
        <v/>
      </c>
      <c r="B10" t="str">
        <f>IF(A10&lt;&gt;"", VLOOKUP($A10, 'ICS-217'!$D$13:$N$184, 2, FALSE), "")</f>
        <v/>
      </c>
      <c r="C10" t="str">
        <f>IF(A10&lt;&gt;"", VLOOKUP($A10, 'ICS-217'!$D$13:$N$184, 3, FALSE), "")</f>
        <v/>
      </c>
      <c r="D10" t="str">
        <f>IF(A10&lt;&gt;"", VLOOKUP($A10, 'ICS-217'!$D$13:$N$184, 4, FALSE), "")</f>
        <v/>
      </c>
      <c r="E10" t="str">
        <f>IF(A10&lt;&gt;"", VLOOKUP($A10, 'ICS-217'!$D$13:$N$184, 5, FALSE), "")</f>
        <v/>
      </c>
      <c r="F10" t="str">
        <f>IF(A10&lt;&gt;"", VLOOKUP($A10, 'ICS-217'!$D$13:$N$184, 6, FALSE), "")</f>
        <v/>
      </c>
      <c r="G10" t="str">
        <f>IF(A10&lt;&gt;"", VLOOKUP($A10, 'ICS-217'!$D$13:$N$184, 7, FALSE), "")</f>
        <v/>
      </c>
      <c r="H10" t="str">
        <f>IF(A10&lt;&gt;"", VLOOKUP($A10, 'ICS-217'!$D$13:$N$184, 8, FALSE), "")</f>
        <v/>
      </c>
      <c r="I10" t="str">
        <f>IF(A10&lt;&gt;"", VLOOKUP($A10, 'ICS-217'!$D$13:$N$184, 9, FALSE), "")</f>
        <v/>
      </c>
      <c r="J10" t="str">
        <f>IF(A10&lt;&gt;"", VLOOKUP($A10, 'ICS-217'!$D$13:$N$184, 10, FALSE), "")</f>
        <v/>
      </c>
      <c r="K10" s="71"/>
    </row>
    <row r="11">
      <c r="A11" t="str">
        <f>IF('Emergency ICS-205'!C11&lt;&gt;"", 'Emergency ICS-205'!C11, "")</f>
        <v/>
      </c>
      <c r="B11" t="str">
        <f>IF(A11&lt;&gt;"", VLOOKUP($A11, 'ICS-217'!$D$13:$N$184, 2, FALSE), "")</f>
        <v/>
      </c>
      <c r="C11" t="str">
        <f>IF(A11&lt;&gt;"", VLOOKUP($A11, 'ICS-217'!$D$13:$N$184, 3, FALSE), "")</f>
        <v/>
      </c>
      <c r="D11" t="str">
        <f>IF(A11&lt;&gt;"", VLOOKUP($A11, 'ICS-217'!$D$13:$N$184, 4, FALSE), "")</f>
        <v/>
      </c>
      <c r="E11" t="str">
        <f>IF(A11&lt;&gt;"", VLOOKUP($A11, 'ICS-217'!$D$13:$N$184, 5, FALSE), "")</f>
        <v/>
      </c>
      <c r="F11" t="str">
        <f>IF(A11&lt;&gt;"", VLOOKUP($A11, 'ICS-217'!$D$13:$N$184, 6, FALSE), "")</f>
        <v/>
      </c>
      <c r="G11" t="str">
        <f>IF(A11&lt;&gt;"", VLOOKUP($A11, 'ICS-217'!$D$13:$N$184, 7, FALSE), "")</f>
        <v/>
      </c>
      <c r="H11" t="str">
        <f>IF(A11&lt;&gt;"", VLOOKUP($A11, 'ICS-217'!$D$13:$N$184, 8, FALSE), "")</f>
        <v/>
      </c>
      <c r="I11" t="str">
        <f>IF(A11&lt;&gt;"", VLOOKUP($A11, 'ICS-217'!$D$13:$N$184, 9, FALSE), "")</f>
        <v/>
      </c>
      <c r="J11" t="str">
        <f>IF(A11&lt;&gt;"", VLOOKUP($A11, 'ICS-217'!$D$13:$N$184, 10, FALSE), "")</f>
        <v/>
      </c>
      <c r="K11" s="71"/>
    </row>
    <row r="12">
      <c r="A12" t="str">
        <f>IF('Emergency ICS-205'!C12&lt;&gt;"", 'Emergency ICS-205'!C12, "")</f>
        <v/>
      </c>
      <c r="B12" t="str">
        <f>IF(A12&lt;&gt;"", VLOOKUP($A12, 'ICS-217'!$D$13:$N$184, 2, FALSE), "")</f>
        <v/>
      </c>
      <c r="C12" t="str">
        <f>IF(A12&lt;&gt;"", VLOOKUP($A12, 'ICS-217'!$D$13:$N$184, 3, FALSE), "")</f>
        <v/>
      </c>
      <c r="D12" t="str">
        <f>IF(A12&lt;&gt;"", VLOOKUP($A12, 'ICS-217'!$D$13:$N$184, 4, FALSE), "")</f>
        <v/>
      </c>
      <c r="E12" t="str">
        <f>IF(A12&lt;&gt;"", VLOOKUP($A12, 'ICS-217'!$D$13:$N$184, 5, FALSE), "")</f>
        <v/>
      </c>
      <c r="F12" t="str">
        <f>IF(A12&lt;&gt;"", VLOOKUP($A12, 'ICS-217'!$D$13:$N$184, 6, FALSE), "")</f>
        <v/>
      </c>
      <c r="G12" t="str">
        <f>IF(A12&lt;&gt;"", VLOOKUP($A12, 'ICS-217'!$D$13:$N$184, 7, FALSE), "")</f>
        <v/>
      </c>
      <c r="H12" t="str">
        <f>IF(A12&lt;&gt;"", VLOOKUP($A12, 'ICS-217'!$D$13:$N$184, 8, FALSE), "")</f>
        <v/>
      </c>
      <c r="I12" t="str">
        <f>IF(A12&lt;&gt;"", VLOOKUP($A12, 'ICS-217'!$D$13:$N$184, 9, FALSE), "")</f>
        <v/>
      </c>
      <c r="J12" t="str">
        <f>IF(A12&lt;&gt;"", VLOOKUP($A12, 'ICS-217'!$D$13:$N$184, 10, FALSE), "")</f>
        <v/>
      </c>
      <c r="K12" s="71"/>
    </row>
    <row r="13">
      <c r="A13" t="str">
        <f>IF('Emergency ICS-205'!C13&lt;&gt;"", 'Emergency ICS-205'!C13, "")</f>
        <v/>
      </c>
      <c r="B13" t="str">
        <f>IF(A13&lt;&gt;"", VLOOKUP($A13, 'ICS-217'!$D$13:$N$184, 2, FALSE), "")</f>
        <v/>
      </c>
      <c r="C13" t="str">
        <f>IF(A13&lt;&gt;"", VLOOKUP($A13, 'ICS-217'!$D$13:$N$184, 3, FALSE), "")</f>
        <v/>
      </c>
      <c r="D13" t="str">
        <f>IF(A13&lt;&gt;"", VLOOKUP($A13, 'ICS-217'!$D$13:$N$184, 4, FALSE), "")</f>
        <v/>
      </c>
      <c r="E13" t="str">
        <f>IF(A13&lt;&gt;"", VLOOKUP($A13, 'ICS-217'!$D$13:$N$184, 5, FALSE), "")</f>
        <v/>
      </c>
      <c r="F13" t="str">
        <f>IF(A13&lt;&gt;"", VLOOKUP($A13, 'ICS-217'!$D$13:$N$184, 6, FALSE), "")</f>
        <v/>
      </c>
      <c r="G13" t="str">
        <f>IF(A13&lt;&gt;"", VLOOKUP($A13, 'ICS-217'!$D$13:$N$184, 7, FALSE), "")</f>
        <v/>
      </c>
      <c r="H13" t="str">
        <f>IF(A13&lt;&gt;"", VLOOKUP($A13, 'ICS-217'!$D$13:$N$184, 8, FALSE), "")</f>
        <v/>
      </c>
      <c r="I13" t="str">
        <f>IF(A13&lt;&gt;"", VLOOKUP($A13, 'ICS-217'!$D$13:$N$184, 9, FALSE), "")</f>
        <v/>
      </c>
      <c r="J13" t="str">
        <f>IF(A13&lt;&gt;"", VLOOKUP($A13, 'ICS-217'!$D$13:$N$184, 10, FALSE), "")</f>
        <v/>
      </c>
      <c r="K13" s="71"/>
    </row>
    <row r="14">
      <c r="A14" t="str">
        <f>IF('Emergency ICS-205'!C14&lt;&gt;"", 'Emergency ICS-205'!C14, "")</f>
        <v/>
      </c>
      <c r="B14" t="str">
        <f>IF(A14&lt;&gt;"", VLOOKUP($A14, 'ICS-217'!$D$13:$N$184, 2, FALSE), "")</f>
        <v/>
      </c>
      <c r="C14" t="str">
        <f>IF(A14&lt;&gt;"", VLOOKUP($A14, 'ICS-217'!$D$13:$N$184, 3, FALSE), "")</f>
        <v/>
      </c>
      <c r="D14" t="str">
        <f>IF(A14&lt;&gt;"", VLOOKUP($A14, 'ICS-217'!$D$13:$N$184, 4, FALSE), "")</f>
        <v/>
      </c>
      <c r="E14" t="str">
        <f>IF(A14&lt;&gt;"", VLOOKUP($A14, 'ICS-217'!$D$13:$N$184, 5, FALSE), "")</f>
        <v/>
      </c>
      <c r="F14" t="str">
        <f>IF(A14&lt;&gt;"", VLOOKUP($A14, 'ICS-217'!$D$13:$N$184, 6, FALSE), "")</f>
        <v/>
      </c>
      <c r="G14" t="str">
        <f>IF(A14&lt;&gt;"", VLOOKUP($A14, 'ICS-217'!$D$13:$N$184, 7, FALSE), "")</f>
        <v/>
      </c>
      <c r="H14" t="str">
        <f>IF(A14&lt;&gt;"", VLOOKUP($A14, 'ICS-217'!$D$13:$N$184, 8, FALSE), "")</f>
        <v/>
      </c>
      <c r="I14" t="str">
        <f>IF(A14&lt;&gt;"", VLOOKUP($A14, 'ICS-217'!$D$13:$N$184, 9, FALSE), "")</f>
        <v/>
      </c>
      <c r="J14" t="str">
        <f>IF(A14&lt;&gt;"", VLOOKUP($A14, 'ICS-217'!$D$13:$N$184, 10, FALSE), "")</f>
        <v/>
      </c>
      <c r="K14" s="71"/>
    </row>
    <row r="15">
      <c r="A15" t="str">
        <f>IF('Emergency ICS-205'!C15&lt;&gt;"", 'Emergency ICS-205'!C15, "")</f>
        <v/>
      </c>
      <c r="B15" t="str">
        <f>IF(A15&lt;&gt;"", VLOOKUP($A15, 'ICS-217'!$D$13:$N$184, 2, FALSE), "")</f>
        <v/>
      </c>
      <c r="C15" t="str">
        <f>IF(A15&lt;&gt;"", VLOOKUP($A15, 'ICS-217'!$D$13:$N$184, 3, FALSE), "")</f>
        <v/>
      </c>
      <c r="D15" t="str">
        <f>IF(A15&lt;&gt;"", VLOOKUP($A15, 'ICS-217'!$D$13:$N$184, 4, FALSE), "")</f>
        <v/>
      </c>
      <c r="E15" t="str">
        <f>IF(A15&lt;&gt;"", VLOOKUP($A15, 'ICS-217'!$D$13:$N$184, 5, FALSE), "")</f>
        <v/>
      </c>
      <c r="F15" t="str">
        <f>IF(A15&lt;&gt;"", VLOOKUP($A15, 'ICS-217'!$D$13:$N$184, 6, FALSE), "")</f>
        <v/>
      </c>
      <c r="G15" t="str">
        <f>IF(A15&lt;&gt;"", VLOOKUP($A15, 'ICS-217'!$D$13:$N$184, 7, FALSE), "")</f>
        <v/>
      </c>
      <c r="H15" t="str">
        <f>IF(A15&lt;&gt;"", VLOOKUP($A15, 'ICS-217'!$D$13:$N$184, 8, FALSE), "")</f>
        <v/>
      </c>
      <c r="I15" t="str">
        <f>IF(A15&lt;&gt;"", VLOOKUP($A15, 'ICS-217'!$D$13:$N$184, 9, FALSE), "")</f>
        <v/>
      </c>
      <c r="J15" t="str">
        <f>IF(A15&lt;&gt;"", VLOOKUP($A15, 'ICS-217'!$D$13:$N$184, 10, FALSE), "")</f>
        <v/>
      </c>
      <c r="K15" s="71"/>
    </row>
    <row r="16">
      <c r="A16" t="str">
        <f>IF('Emergency ICS-205'!C16&lt;&gt;"", 'Emergency ICS-205'!C16, "")</f>
        <v/>
      </c>
      <c r="B16" t="str">
        <f>IF(A16&lt;&gt;"", VLOOKUP($A16, 'ICS-217'!$D$13:$N$184, 2, FALSE), "")</f>
        <v/>
      </c>
      <c r="C16" t="str">
        <f>IF(A16&lt;&gt;"", VLOOKUP($A16, 'ICS-217'!$D$13:$N$184, 3, FALSE), "")</f>
        <v/>
      </c>
      <c r="D16" t="str">
        <f>IF(A16&lt;&gt;"", VLOOKUP($A16, 'ICS-217'!$D$13:$N$184, 4, FALSE), "")</f>
        <v/>
      </c>
      <c r="E16" t="str">
        <f>IF(A16&lt;&gt;"", VLOOKUP($A16, 'ICS-217'!$D$13:$N$184, 5, FALSE), "")</f>
        <v/>
      </c>
      <c r="F16" t="str">
        <f>IF(A16&lt;&gt;"", VLOOKUP($A16, 'ICS-217'!$D$13:$N$184, 6, FALSE), "")</f>
        <v/>
      </c>
      <c r="G16" t="str">
        <f>IF(A16&lt;&gt;"", VLOOKUP($A16, 'ICS-217'!$D$13:$N$184, 7, FALSE), "")</f>
        <v/>
      </c>
      <c r="H16" t="str">
        <f>IF(A16&lt;&gt;"", VLOOKUP($A16, 'ICS-217'!$D$13:$N$184, 8, FALSE), "")</f>
        <v/>
      </c>
      <c r="I16" t="str">
        <f>IF(A16&lt;&gt;"", VLOOKUP($A16, 'ICS-217'!$D$13:$N$184, 9, FALSE), "")</f>
        <v/>
      </c>
      <c r="J16" t="str">
        <f>IF(A16&lt;&gt;"", VLOOKUP($A16, 'ICS-217'!$D$13:$N$184, 10, FALSE), "")</f>
        <v/>
      </c>
      <c r="K16" s="71"/>
    </row>
    <row r="17">
      <c r="A17" t="str">
        <f>IF('Emergency ICS-205'!C17&lt;&gt;"", 'Emergency ICS-205'!C17, "")</f>
        <v/>
      </c>
      <c r="B17" t="str">
        <f>IF(A17&lt;&gt;"", VLOOKUP($A17, 'ICS-217'!$D$13:$N$184, 2, FALSE), "")</f>
        <v/>
      </c>
      <c r="C17" t="str">
        <f>IF(A17&lt;&gt;"", VLOOKUP($A17, 'ICS-217'!$D$13:$N$184, 3, FALSE), "")</f>
        <v/>
      </c>
      <c r="D17" t="str">
        <f>IF(A17&lt;&gt;"", VLOOKUP($A17, 'ICS-217'!$D$13:$N$184, 4, FALSE), "")</f>
        <v/>
      </c>
      <c r="E17" t="str">
        <f>IF(A17&lt;&gt;"", VLOOKUP($A17, 'ICS-217'!$D$13:$N$184, 5, FALSE), "")</f>
        <v/>
      </c>
      <c r="F17" t="str">
        <f>IF(A17&lt;&gt;"", VLOOKUP($A17, 'ICS-217'!$D$13:$N$184, 6, FALSE), "")</f>
        <v/>
      </c>
      <c r="G17" t="str">
        <f>IF(A17&lt;&gt;"", VLOOKUP($A17, 'ICS-217'!$D$13:$N$184, 7, FALSE), "")</f>
        <v/>
      </c>
      <c r="H17" t="str">
        <f>IF(A17&lt;&gt;"", VLOOKUP($A17, 'ICS-217'!$D$13:$N$184, 8, FALSE), "")</f>
        <v/>
      </c>
      <c r="I17" t="str">
        <f>IF(A17&lt;&gt;"", VLOOKUP($A17, 'ICS-217'!$D$13:$N$184, 9, FALSE), "")</f>
        <v/>
      </c>
      <c r="J17" t="str">
        <f>IF(A17&lt;&gt;"", VLOOKUP($A17, 'ICS-217'!$D$13:$N$184, 10, FALSE), "")</f>
        <v/>
      </c>
      <c r="K17" s="71"/>
    </row>
    <row r="18">
      <c r="A18" t="str">
        <f>IF('Emergency ICS-205'!C18&lt;&gt;"", 'Emergency ICS-205'!C18, "")</f>
        <v/>
      </c>
      <c r="B18" t="str">
        <f>IF(A18&lt;&gt;"", VLOOKUP($A18, 'ICS-217'!$D$13:$N$184, 2, FALSE), "")</f>
        <v/>
      </c>
      <c r="C18" t="str">
        <f>IF(A18&lt;&gt;"", VLOOKUP($A18, 'ICS-217'!$D$13:$N$184, 3, FALSE), "")</f>
        <v/>
      </c>
      <c r="D18" t="str">
        <f>IF(A18&lt;&gt;"", VLOOKUP($A18, 'ICS-217'!$D$13:$N$184, 4, FALSE), "")</f>
        <v/>
      </c>
      <c r="E18" t="str">
        <f>IF(A18&lt;&gt;"", VLOOKUP($A18, 'ICS-217'!$D$13:$N$184, 5, FALSE), "")</f>
        <v/>
      </c>
      <c r="F18" t="str">
        <f>IF(A18&lt;&gt;"", VLOOKUP($A18, 'ICS-217'!$D$13:$N$184, 6, FALSE), "")</f>
        <v/>
      </c>
      <c r="G18" t="str">
        <f>IF(A18&lt;&gt;"", VLOOKUP($A18, 'ICS-217'!$D$13:$N$184, 7, FALSE), "")</f>
        <v/>
      </c>
      <c r="H18" t="str">
        <f>IF(A18&lt;&gt;"", VLOOKUP($A18, 'ICS-217'!$D$13:$N$184, 8, FALSE), "")</f>
        <v/>
      </c>
      <c r="I18" t="str">
        <f>IF(A18&lt;&gt;"", VLOOKUP($A18, 'ICS-217'!$D$13:$N$184, 9, FALSE), "")</f>
        <v/>
      </c>
      <c r="J18" t="str">
        <f>IF(A18&lt;&gt;"", VLOOKUP($A18, 'ICS-217'!$D$13:$N$184, 10, FALSE), "")</f>
        <v/>
      </c>
      <c r="K18" s="71"/>
    </row>
    <row r="19">
      <c r="A19" t="str">
        <f>IF('Emergency ICS-205'!C19&lt;&gt;"", 'Emergency ICS-205'!C19, "")</f>
        <v/>
      </c>
      <c r="B19" t="str">
        <f>IF(A19&lt;&gt;"", VLOOKUP($A19, 'ICS-217'!$D$13:$N$184, 2, FALSE), "")</f>
        <v/>
      </c>
      <c r="C19" t="str">
        <f>IF(A19&lt;&gt;"", VLOOKUP($A19, 'ICS-217'!$D$13:$N$184, 3, FALSE), "")</f>
        <v/>
      </c>
      <c r="D19" t="str">
        <f>IF(A19&lt;&gt;"", VLOOKUP($A19, 'ICS-217'!$D$13:$N$184, 4, FALSE), "")</f>
        <v/>
      </c>
      <c r="E19" t="str">
        <f>IF(A19&lt;&gt;"", VLOOKUP($A19, 'ICS-217'!$D$13:$N$184, 5, FALSE), "")</f>
        <v/>
      </c>
      <c r="F19" t="str">
        <f>IF(A19&lt;&gt;"", VLOOKUP($A19, 'ICS-217'!$D$13:$N$184, 6, FALSE), "")</f>
        <v/>
      </c>
      <c r="G19" t="str">
        <f>IF(A19&lt;&gt;"", VLOOKUP($A19, 'ICS-217'!$D$13:$N$184, 7, FALSE), "")</f>
        <v/>
      </c>
      <c r="H19" t="str">
        <f>IF(A19&lt;&gt;"", VLOOKUP($A19, 'ICS-217'!$D$13:$N$184, 8, FALSE), "")</f>
        <v/>
      </c>
      <c r="I19" t="str">
        <f>IF(A19&lt;&gt;"", VLOOKUP($A19, 'ICS-217'!$D$13:$N$184, 9, FALSE), "")</f>
        <v/>
      </c>
      <c r="J19" t="str">
        <f>IF(A19&lt;&gt;"", VLOOKUP($A19, 'ICS-217'!$D$13:$N$184, 10, FALSE), "")</f>
        <v/>
      </c>
      <c r="K19" s="71"/>
    </row>
    <row r="20">
      <c r="A20" t="str">
        <f>IF('Emergency ICS-205'!C20&lt;&gt;"", 'Emergency ICS-205'!C20, "")</f>
        <v/>
      </c>
      <c r="B20" t="str">
        <f>IF(A20&lt;&gt;"", VLOOKUP($A20, 'ICS-217'!$D$13:$N$184, 2, FALSE), "")</f>
        <v/>
      </c>
      <c r="C20" t="str">
        <f>IF(A20&lt;&gt;"", VLOOKUP($A20, 'ICS-217'!$D$13:$N$184, 3, FALSE), "")</f>
        <v/>
      </c>
      <c r="D20" t="str">
        <f>IF(A20&lt;&gt;"", VLOOKUP($A20, 'ICS-217'!$D$13:$N$184, 4, FALSE), "")</f>
        <v/>
      </c>
      <c r="E20" t="str">
        <f>IF(A20&lt;&gt;"", VLOOKUP($A20, 'ICS-217'!$D$13:$N$184, 5, FALSE), "")</f>
        <v/>
      </c>
      <c r="F20" t="str">
        <f>IF(A20&lt;&gt;"", VLOOKUP($A20, 'ICS-217'!$D$13:$N$184, 6, FALSE), "")</f>
        <v/>
      </c>
      <c r="G20" t="str">
        <f>IF(A20&lt;&gt;"", VLOOKUP($A20, 'ICS-217'!$D$13:$N$184, 7, FALSE), "")</f>
        <v/>
      </c>
      <c r="H20" t="str">
        <f>IF(A20&lt;&gt;"", VLOOKUP($A20, 'ICS-217'!$D$13:$N$184, 8, FALSE), "")</f>
        <v/>
      </c>
      <c r="I20" t="str">
        <f>IF(A20&lt;&gt;"", VLOOKUP($A20, 'ICS-217'!$D$13:$N$184, 9, FALSE), "")</f>
        <v/>
      </c>
      <c r="J20" t="str">
        <f>IF(A20&lt;&gt;"", VLOOKUP($A20, 'ICS-217'!$D$13:$N$184, 10, FALSE), "")</f>
        <v/>
      </c>
      <c r="K20" s="71"/>
    </row>
    <row r="21">
      <c r="A21" t="str">
        <f>IF('Emergency ICS-205'!C21&lt;&gt;"", 'Emergency ICS-205'!C21, "")</f>
        <v/>
      </c>
      <c r="B21" t="str">
        <f>IF(A21&lt;&gt;"", VLOOKUP($A21, 'ICS-217'!$D$13:$N$184, 2, FALSE), "")</f>
        <v/>
      </c>
      <c r="C21" t="str">
        <f>IF(A21&lt;&gt;"", VLOOKUP($A21, 'ICS-217'!$D$13:$N$184, 3, FALSE), "")</f>
        <v/>
      </c>
      <c r="D21" t="str">
        <f>IF(A21&lt;&gt;"", VLOOKUP($A21, 'ICS-217'!$D$13:$N$184, 4, FALSE), "")</f>
        <v/>
      </c>
      <c r="E21" t="str">
        <f>IF(A21&lt;&gt;"", VLOOKUP($A21, 'ICS-217'!$D$13:$N$184, 5, FALSE), "")</f>
        <v/>
      </c>
      <c r="F21" t="str">
        <f>IF(A21&lt;&gt;"", VLOOKUP($A21, 'ICS-217'!$D$13:$N$184, 6, FALSE), "")</f>
        <v/>
      </c>
      <c r="G21" t="str">
        <f>IF(A21&lt;&gt;"", VLOOKUP($A21, 'ICS-217'!$D$13:$N$184, 7, FALSE), "")</f>
        <v/>
      </c>
      <c r="H21" t="str">
        <f>IF(A21&lt;&gt;"", VLOOKUP($A21, 'ICS-217'!$D$13:$N$184, 8, FALSE), "")</f>
        <v/>
      </c>
      <c r="I21" t="str">
        <f>IF(A21&lt;&gt;"", VLOOKUP($A21, 'ICS-217'!$D$13:$N$184, 9, FALSE), "")</f>
        <v/>
      </c>
      <c r="J21" t="str">
        <f>IF(A21&lt;&gt;"", VLOOKUP($A21, 'ICS-217'!$D$13:$N$184, 10, FALSE), "")</f>
        <v/>
      </c>
      <c r="K21" s="71" t="str">
        <f>IF(A21&lt;&gt;"", VLOOKUP($A21, 'ICS-217'!$D$13:$N$184, 12, FALSE), "")</f>
        <v/>
      </c>
    </row>
    <row r="22">
      <c r="A22" t="str">
        <f>IF('Emergency ICS-205'!C22&lt;&gt;"", 'Emergency ICS-205'!C22, "")</f>
        <v/>
      </c>
      <c r="B22" t="str">
        <f>IF(A22&lt;&gt;"", VLOOKUP($A22, 'ICS-217'!$D$13:$N$184, 2, FALSE), "")</f>
        <v/>
      </c>
      <c r="C22" t="str">
        <f>IF(A22&lt;&gt;"", VLOOKUP($A22, 'ICS-217'!$D$13:$N$184, 3, FALSE), "")</f>
        <v/>
      </c>
      <c r="D22" t="str">
        <f>IF(A22&lt;&gt;"", VLOOKUP($A22, 'ICS-217'!$D$13:$N$184, 4, FALSE), "")</f>
        <v/>
      </c>
      <c r="E22" t="str">
        <f>IF(A22&lt;&gt;"", VLOOKUP($A22, 'ICS-217'!$D$13:$N$184, 5, FALSE), "")</f>
        <v/>
      </c>
      <c r="F22" t="str">
        <f>IF(A22&lt;&gt;"", VLOOKUP($A22, 'ICS-217'!$D$13:$N$184, 6, FALSE), "")</f>
        <v/>
      </c>
      <c r="G22" t="str">
        <f>IF(A22&lt;&gt;"", VLOOKUP($A22, 'ICS-217'!$D$13:$N$184, 7, FALSE), "")</f>
        <v/>
      </c>
      <c r="H22" t="str">
        <f>IF(A22&lt;&gt;"", VLOOKUP($A22, 'ICS-217'!$D$13:$N$184, 8, FALSE), "")</f>
        <v/>
      </c>
      <c r="I22" t="str">
        <f>IF(A22&lt;&gt;"", VLOOKUP($A22, 'ICS-217'!$D$13:$N$184, 9, FALSE), "")</f>
        <v/>
      </c>
      <c r="J22" t="str">
        <f>IF(A22&lt;&gt;"", VLOOKUP($A22, 'ICS-217'!$D$13:$N$184, 10, FALSE), "")</f>
        <v/>
      </c>
      <c r="K22" s="71" t="str">
        <f>IF(A22&lt;&gt;"", VLOOKUP($A22, 'ICS-217'!$D$13:$N$184, 12, FALSE), "")</f>
        <v/>
      </c>
    </row>
    <row r="23">
      <c r="A23" t="str">
        <f>IF('Emergency ICS-205'!C23&lt;&gt;"", 'Emergency ICS-205'!C23, "")</f>
        <v/>
      </c>
      <c r="B23" t="str">
        <f>IF(A23&lt;&gt;"", VLOOKUP($A23, 'ICS-217'!$D$13:$N$184, 2, FALSE), "")</f>
        <v/>
      </c>
      <c r="C23" t="str">
        <f>IF(A23&lt;&gt;"", VLOOKUP($A23, 'ICS-217'!$D$13:$N$184, 3, FALSE), "")</f>
        <v/>
      </c>
      <c r="D23" t="str">
        <f>IF(A23&lt;&gt;"", VLOOKUP($A23, 'ICS-217'!$D$13:$N$184, 4, FALSE), "")</f>
        <v/>
      </c>
      <c r="E23" t="str">
        <f>IF(A23&lt;&gt;"", VLOOKUP($A23, 'ICS-217'!$D$13:$N$184, 5, FALSE), "")</f>
        <v/>
      </c>
      <c r="F23" t="str">
        <f>IF(A23&lt;&gt;"", VLOOKUP($A23, 'ICS-217'!$D$13:$N$184, 6, FALSE), "")</f>
        <v/>
      </c>
      <c r="G23" t="str">
        <f>IF(A23&lt;&gt;"", VLOOKUP($A23, 'ICS-217'!$D$13:$N$184, 7, FALSE), "")</f>
        <v/>
      </c>
      <c r="H23" t="str">
        <f>IF(A23&lt;&gt;"", VLOOKUP($A23, 'ICS-217'!$D$13:$N$184, 8, FALSE), "")</f>
        <v/>
      </c>
      <c r="I23" t="str">
        <f>IF(A23&lt;&gt;"", VLOOKUP($A23, 'ICS-217'!$D$13:$N$184, 9, FALSE), "")</f>
        <v/>
      </c>
      <c r="J23" t="str">
        <f>IF(A23&lt;&gt;"", VLOOKUP($A23, 'ICS-217'!$D$13:$N$184, 10, FALSE), "")</f>
        <v/>
      </c>
      <c r="K23" s="71" t="str">
        <f>IF(A23&lt;&gt;"", VLOOKUP($A23, 'ICS-217'!$D$13:$N$184, 12, FALSE), "")</f>
        <v/>
      </c>
    </row>
    <row r="24">
      <c r="A24" t="str">
        <f>IF('Emergency ICS-205'!C24&lt;&gt;"", 'Emergency ICS-205'!C24, "")</f>
        <v/>
      </c>
      <c r="B24" t="str">
        <f>IF(A24&lt;&gt;"", VLOOKUP($A24, 'ICS-217'!$D$13:$N$184, 2, FALSE), "")</f>
        <v/>
      </c>
      <c r="C24" t="str">
        <f>IF(A24&lt;&gt;"", VLOOKUP($A24, 'ICS-217'!$D$13:$N$184, 3, FALSE), "")</f>
        <v/>
      </c>
      <c r="D24" t="str">
        <f>IF(A24&lt;&gt;"", VLOOKUP($A24, 'ICS-217'!$D$13:$N$184, 4, FALSE), "")</f>
        <v/>
      </c>
      <c r="E24" t="str">
        <f>IF(A24&lt;&gt;"", VLOOKUP($A24, 'ICS-217'!$D$13:$N$184, 5, FALSE), "")</f>
        <v/>
      </c>
      <c r="F24" t="str">
        <f>IF(A24&lt;&gt;"", VLOOKUP($A24, 'ICS-217'!$D$13:$N$184, 6, FALSE), "")</f>
        <v/>
      </c>
      <c r="G24" t="str">
        <f>IF(A24&lt;&gt;"", VLOOKUP($A24, 'ICS-217'!$D$13:$N$184, 7, FALSE), "")</f>
        <v/>
      </c>
      <c r="H24" t="str">
        <f>IF(A24&lt;&gt;"", VLOOKUP($A24, 'ICS-217'!$D$13:$N$184, 8, FALSE), "")</f>
        <v/>
      </c>
      <c r="I24" t="str">
        <f>IF(A24&lt;&gt;"", VLOOKUP($A24, 'ICS-217'!$D$13:$N$184, 9, FALSE), "")</f>
        <v/>
      </c>
      <c r="J24" t="str">
        <f>IF(A24&lt;&gt;"", VLOOKUP($A24, 'ICS-217'!$D$13:$N$184, 10, FALSE), "")</f>
        <v/>
      </c>
      <c r="K24" s="71" t="str">
        <f>IF(A24&lt;&gt;"", VLOOKUP($A24, 'ICS-217'!$D$13:$N$184, 12, FALSE), "")</f>
        <v/>
      </c>
    </row>
    <row r="25">
      <c r="A25" t="str">
        <f>IF('Emergency ICS-205'!C25&lt;&gt;"", 'Emergency ICS-205'!C25, "")</f>
        <v/>
      </c>
      <c r="B25" t="str">
        <f>IF(A25&lt;&gt;"", VLOOKUP($A25, 'ICS-217'!$D$13:$N$184, 2, FALSE), "")</f>
        <v/>
      </c>
      <c r="C25" t="str">
        <f>IF(A25&lt;&gt;"", VLOOKUP($A25, 'ICS-217'!$D$13:$N$184, 3, FALSE), "")</f>
        <v/>
      </c>
      <c r="D25" t="str">
        <f>IF(A25&lt;&gt;"", VLOOKUP($A25, 'ICS-217'!$D$13:$N$184, 4, FALSE), "")</f>
        <v/>
      </c>
      <c r="E25" t="str">
        <f>IF(A25&lt;&gt;"", VLOOKUP($A25, 'ICS-217'!$D$13:$N$184, 5, FALSE), "")</f>
        <v/>
      </c>
      <c r="F25" t="str">
        <f>IF(A25&lt;&gt;"", VLOOKUP($A25, 'ICS-217'!$D$13:$N$184, 6, FALSE), "")</f>
        <v/>
      </c>
      <c r="G25" t="str">
        <f>IF(A25&lt;&gt;"", VLOOKUP($A25, 'ICS-217'!$D$13:$N$184, 7, FALSE), "")</f>
        <v/>
      </c>
      <c r="H25" t="str">
        <f>IF(A25&lt;&gt;"", VLOOKUP($A25, 'ICS-217'!$D$13:$N$184, 8, FALSE), "")</f>
        <v/>
      </c>
      <c r="I25" t="str">
        <f>IF(A25&lt;&gt;"", VLOOKUP($A25, 'ICS-217'!$D$13:$N$184, 9, FALSE), "")</f>
        <v/>
      </c>
      <c r="J25" t="str">
        <f>IF(A25&lt;&gt;"", VLOOKUP($A25, 'ICS-217'!$D$13:$N$184, 10, FALSE), "")</f>
        <v/>
      </c>
      <c r="K25" s="71" t="str">
        <f>IF(A25&lt;&gt;"", VLOOKUP($A25, 'ICS-217'!$D$13:$N$184, 12, FALSE), "")</f>
        <v/>
      </c>
    </row>
    <row r="26">
      <c r="A26" t="str">
        <f>IF('Emergency ICS-205'!C26&lt;&gt;"", 'Emergency ICS-205'!C26, "")</f>
        <v/>
      </c>
      <c r="B26" t="str">
        <f>IF(A26&lt;&gt;"", VLOOKUP($A26, 'ICS-217'!$D$13:$N$184, 2, FALSE), "")</f>
        <v/>
      </c>
      <c r="C26" t="str">
        <f>IF(A26&lt;&gt;"", VLOOKUP($A26, 'ICS-217'!$D$13:$N$184, 3, FALSE), "")</f>
        <v/>
      </c>
      <c r="D26" t="str">
        <f>IF(A26&lt;&gt;"", VLOOKUP($A26, 'ICS-217'!$D$13:$N$184, 4, FALSE), "")</f>
        <v/>
      </c>
      <c r="E26" t="str">
        <f>IF(A26&lt;&gt;"", VLOOKUP($A26, 'ICS-217'!$D$13:$N$184, 5, FALSE), "")</f>
        <v/>
      </c>
      <c r="F26" t="str">
        <f>IF(A26&lt;&gt;"", VLOOKUP($A26, 'ICS-217'!$D$13:$N$184, 6, FALSE), "")</f>
        <v/>
      </c>
      <c r="G26" t="str">
        <f>IF(A26&lt;&gt;"", VLOOKUP($A26, 'ICS-217'!$D$13:$N$184, 7, FALSE), "")</f>
        <v/>
      </c>
      <c r="H26" t="str">
        <f>IF(A26&lt;&gt;"", VLOOKUP($A26, 'ICS-217'!$D$13:$N$184, 8, FALSE), "")</f>
        <v/>
      </c>
      <c r="I26" t="str">
        <f>IF(A26&lt;&gt;"", VLOOKUP($A26, 'ICS-217'!$D$13:$N$184, 9, FALSE), "")</f>
        <v/>
      </c>
      <c r="J26" t="str">
        <f>IF(A26&lt;&gt;"", VLOOKUP($A26, 'ICS-217'!$D$13:$N$184, 10, FALSE), "")</f>
        <v/>
      </c>
      <c r="K26" s="71" t="str">
        <f>IF(A26&lt;&gt;"", VLOOKUP($A26, 'ICS-217'!$D$13:$N$184, 12, FALSE), "")</f>
        <v/>
      </c>
    </row>
    <row r="27">
      <c r="A27" t="str">
        <f>IF('Emergency ICS-205'!C27&lt;&gt;"", 'Emergency ICS-205'!C27, "")</f>
        <v/>
      </c>
      <c r="B27" t="str">
        <f>IF(A27&lt;&gt;"", VLOOKUP($A27, 'ICS-217'!$D$13:$N$184, 2, FALSE), "")</f>
        <v/>
      </c>
      <c r="C27" t="str">
        <f>IF(A27&lt;&gt;"", VLOOKUP($A27, 'ICS-217'!$D$13:$N$184, 3, FALSE), "")</f>
        <v/>
      </c>
      <c r="D27" t="str">
        <f>IF(A27&lt;&gt;"", VLOOKUP($A27, 'ICS-217'!$D$13:$N$184, 4, FALSE), "")</f>
        <v/>
      </c>
      <c r="E27" t="str">
        <f>IF(A27&lt;&gt;"", VLOOKUP($A27, 'ICS-217'!$D$13:$N$184, 5, FALSE), "")</f>
        <v/>
      </c>
      <c r="F27" t="str">
        <f>IF(A27&lt;&gt;"", VLOOKUP($A27, 'ICS-217'!$D$13:$N$184, 6, FALSE), "")</f>
        <v/>
      </c>
      <c r="G27" t="str">
        <f>IF(A27&lt;&gt;"", VLOOKUP($A27, 'ICS-217'!$D$13:$N$184, 7, FALSE), "")</f>
        <v/>
      </c>
      <c r="H27" t="str">
        <f>IF(A27&lt;&gt;"", VLOOKUP($A27, 'ICS-217'!$D$13:$N$184, 8, FALSE), "")</f>
        <v/>
      </c>
      <c r="I27" t="str">
        <f>IF(A27&lt;&gt;"", VLOOKUP($A27, 'ICS-217'!$D$13:$N$184, 9, FALSE), "")</f>
        <v/>
      </c>
      <c r="J27" t="str">
        <f>IF(A27&lt;&gt;"", VLOOKUP($A27, 'ICS-217'!$D$13:$N$184, 10, FALSE), "")</f>
        <v/>
      </c>
      <c r="K27" s="71" t="str">
        <f>IF(A27&lt;&gt;"", VLOOKUP($A27, 'ICS-217'!$D$13:$N$184, 12, FALSE), "")</f>
        <v/>
      </c>
    </row>
    <row r="28">
      <c r="A28" t="str">
        <f>IF('Emergency ICS-205'!C28&lt;&gt;"", 'Emergency ICS-205'!C28, "")</f>
        <v/>
      </c>
      <c r="B28" t="str">
        <f>IF(A28&lt;&gt;"", VLOOKUP($A28, 'ICS-217'!$D$13:$N$184, 2, FALSE), "")</f>
        <v/>
      </c>
      <c r="C28" t="str">
        <f>IF(A28&lt;&gt;"", VLOOKUP($A28, 'ICS-217'!$D$13:$N$184, 3, FALSE), "")</f>
        <v/>
      </c>
      <c r="D28" t="str">
        <f>IF(A28&lt;&gt;"", VLOOKUP($A28, 'ICS-217'!$D$13:$N$184, 4, FALSE), "")</f>
        <v/>
      </c>
      <c r="E28" t="str">
        <f>IF(A28&lt;&gt;"", VLOOKUP($A28, 'ICS-217'!$D$13:$N$184, 5, FALSE), "")</f>
        <v/>
      </c>
      <c r="F28" t="str">
        <f>IF(A28&lt;&gt;"", VLOOKUP($A28, 'ICS-217'!$D$13:$N$184, 6, FALSE), "")</f>
        <v/>
      </c>
      <c r="G28" t="str">
        <f>IF(A28&lt;&gt;"", VLOOKUP($A28, 'ICS-217'!$D$13:$N$184, 7, FALSE), "")</f>
        <v/>
      </c>
      <c r="H28" t="str">
        <f>IF(A28&lt;&gt;"", VLOOKUP($A28, 'ICS-217'!$D$13:$N$184, 8, FALSE), "")</f>
        <v/>
      </c>
      <c r="I28" t="str">
        <f>IF(A28&lt;&gt;"", VLOOKUP($A28, 'ICS-217'!$D$13:$N$184, 9, FALSE), "")</f>
        <v/>
      </c>
      <c r="J28" t="str">
        <f>IF(A28&lt;&gt;"", VLOOKUP($A28, 'ICS-217'!$D$13:$N$184, 10, FALSE), "")</f>
        <v/>
      </c>
      <c r="K28" s="71" t="str">
        <f>IF(A28&lt;&gt;"", VLOOKUP($A28, 'ICS-217'!$D$13:$N$184, 12, FALSE), "")</f>
        <v/>
      </c>
    </row>
    <row r="29">
      <c r="A29" t="str">
        <f>IF('Emergency ICS-205'!C29&lt;&gt;"", 'Emergency ICS-205'!C29, "")</f>
        <v/>
      </c>
      <c r="B29" t="str">
        <f>IF(A29&lt;&gt;"", VLOOKUP($A29, 'ICS-217'!$D$13:$N$184, 2, FALSE), "")</f>
        <v/>
      </c>
      <c r="C29" t="str">
        <f>IF(A29&lt;&gt;"", VLOOKUP($A29, 'ICS-217'!$D$13:$N$184, 3, FALSE), "")</f>
        <v/>
      </c>
      <c r="D29" t="str">
        <f>IF(A29&lt;&gt;"", VLOOKUP($A29, 'ICS-217'!$D$13:$N$184, 4, FALSE), "")</f>
        <v/>
      </c>
      <c r="E29" t="str">
        <f>IF(A29&lt;&gt;"", VLOOKUP($A29, 'ICS-217'!$D$13:$N$184, 5, FALSE), "")</f>
        <v/>
      </c>
      <c r="F29" t="str">
        <f>IF(A29&lt;&gt;"", VLOOKUP($A29, 'ICS-217'!$D$13:$N$184, 6, FALSE), "")</f>
        <v/>
      </c>
      <c r="G29" t="str">
        <f>IF(A29&lt;&gt;"", VLOOKUP($A29, 'ICS-217'!$D$13:$N$184, 7, FALSE), "")</f>
        <v/>
      </c>
      <c r="H29" t="str">
        <f>IF(A29&lt;&gt;"", VLOOKUP($A29, 'ICS-217'!$D$13:$N$184, 8, FALSE), "")</f>
        <v/>
      </c>
      <c r="I29" t="str">
        <f>IF(A29&lt;&gt;"", VLOOKUP($A29, 'ICS-217'!$D$13:$N$184, 9, FALSE), "")</f>
        <v/>
      </c>
      <c r="J29" t="str">
        <f>IF(A29&lt;&gt;"", VLOOKUP($A29, 'ICS-217'!$D$13:$N$184, 10, FALSE), "")</f>
        <v/>
      </c>
      <c r="K29" s="71" t="str">
        <f>IF(A29&lt;&gt;"", VLOOKUP($A29, 'ICS-217'!$D$13:$N$184, 12, FALSE), "")</f>
        <v/>
      </c>
    </row>
    <row r="30">
      <c r="A30" t="str">
        <f>IF('Emergency ICS-205'!C30&lt;&gt;"", 'Emergency ICS-205'!C30, "")</f>
        <v/>
      </c>
      <c r="B30" t="str">
        <f>IF(A30&lt;&gt;"", VLOOKUP($A30, 'ICS-217'!$D$13:$N$184, 2, FALSE), "")</f>
        <v/>
      </c>
      <c r="C30" t="str">
        <f>IF(A30&lt;&gt;"", VLOOKUP($A30, 'ICS-217'!$D$13:$N$184, 3, FALSE), "")</f>
        <v/>
      </c>
      <c r="D30" t="str">
        <f>IF(A30&lt;&gt;"", VLOOKUP($A30, 'ICS-217'!$D$13:$N$184, 4, FALSE), "")</f>
        <v/>
      </c>
      <c r="E30" t="str">
        <f>IF(A30&lt;&gt;"", VLOOKUP($A30, 'ICS-217'!$D$13:$N$184, 5, FALSE), "")</f>
        <v/>
      </c>
      <c r="F30" t="str">
        <f>IF(A30&lt;&gt;"", VLOOKUP($A30, 'ICS-217'!$D$13:$N$184, 6, FALSE), "")</f>
        <v/>
      </c>
      <c r="G30" t="str">
        <f>IF(A30&lt;&gt;"", VLOOKUP($A30, 'ICS-217'!$D$13:$N$184, 7, FALSE), "")</f>
        <v/>
      </c>
      <c r="H30" t="str">
        <f>IF(A30&lt;&gt;"", VLOOKUP($A30, 'ICS-217'!$D$13:$N$184, 8, FALSE), "")</f>
        <v/>
      </c>
      <c r="I30" t="str">
        <f>IF(A30&lt;&gt;"", VLOOKUP($A30, 'ICS-217'!$D$13:$N$184, 9, FALSE), "")</f>
        <v/>
      </c>
      <c r="J30" t="str">
        <f>IF(A30&lt;&gt;"", VLOOKUP($A30, 'ICS-217'!$D$13:$N$184, 10, FALSE), "")</f>
        <v/>
      </c>
      <c r="K30" s="71" t="str">
        <f>IF(A30&lt;&gt;"", VLOOKUP($A30, 'ICS-217'!$D$13:$N$184, 12, FALSE), "")</f>
        <v/>
      </c>
    </row>
    <row r="31">
      <c r="A31" t="str">
        <f>IF('Emergency ICS-205'!C31&lt;&gt;"", 'Emergency ICS-205'!C31, "")</f>
        <v/>
      </c>
      <c r="B31" t="str">
        <f>IF(A31&lt;&gt;"", VLOOKUP($A31, 'ICS-217'!$D$13:$N$184, 2, FALSE), "")</f>
        <v/>
      </c>
      <c r="C31" t="str">
        <f>IF(A31&lt;&gt;"", VLOOKUP($A31, 'ICS-217'!$D$13:$N$184, 3, FALSE), "")</f>
        <v/>
      </c>
      <c r="D31" t="str">
        <f>IF(A31&lt;&gt;"", VLOOKUP($A31, 'ICS-217'!$D$13:$N$184, 4, FALSE), "")</f>
        <v/>
      </c>
      <c r="E31" t="str">
        <f>IF(A31&lt;&gt;"", VLOOKUP($A31, 'ICS-217'!$D$13:$N$184, 5, FALSE), "")</f>
        <v/>
      </c>
      <c r="F31" t="str">
        <f>IF(A31&lt;&gt;"", VLOOKUP($A31, 'ICS-217'!$D$13:$N$184, 6, FALSE), "")</f>
        <v/>
      </c>
      <c r="G31" t="str">
        <f>IF(A31&lt;&gt;"", VLOOKUP($A31, 'ICS-217'!$D$13:$N$184, 7, FALSE), "")</f>
        <v/>
      </c>
      <c r="H31" t="str">
        <f>IF(A31&lt;&gt;"", VLOOKUP($A31, 'ICS-217'!$D$13:$N$184, 8, FALSE), "")</f>
        <v/>
      </c>
      <c r="I31" t="str">
        <f>IF(A31&lt;&gt;"", VLOOKUP($A31, 'ICS-217'!$D$13:$N$184, 9, FALSE), "")</f>
        <v/>
      </c>
      <c r="J31" t="str">
        <f>IF(A31&lt;&gt;"", VLOOKUP($A31, 'ICS-217'!$D$13:$N$184, 10, FALSE), "")</f>
        <v/>
      </c>
      <c r="K31" s="71" t="str">
        <f>IF(A31&lt;&gt;"", VLOOKUP($A31, 'ICS-217'!$D$13:$N$184, 12, FALSE), "")</f>
        <v/>
      </c>
    </row>
    <row r="32">
      <c r="A32" t="str">
        <f>IF('Emergency ICS-205'!C32&lt;&gt;"", 'Emergency ICS-205'!C32, "")</f>
        <v/>
      </c>
      <c r="B32" t="str">
        <f>IF(A32&lt;&gt;"", VLOOKUP($A32, 'ICS-217'!$D$13:$N$184, 2, FALSE), "")</f>
        <v/>
      </c>
      <c r="C32" t="str">
        <f>IF(A32&lt;&gt;"", VLOOKUP($A32, 'ICS-217'!$D$13:$N$184, 3, FALSE), "")</f>
        <v/>
      </c>
      <c r="D32" t="str">
        <f>IF(A32&lt;&gt;"", VLOOKUP($A32, 'ICS-217'!$D$13:$N$184, 4, FALSE), "")</f>
        <v/>
      </c>
      <c r="E32" t="str">
        <f>IF(A32&lt;&gt;"", VLOOKUP($A32, 'ICS-217'!$D$13:$N$184, 5, FALSE), "")</f>
        <v/>
      </c>
      <c r="F32" t="str">
        <f>IF(A32&lt;&gt;"", VLOOKUP($A32, 'ICS-217'!$D$13:$N$184, 6, FALSE), "")</f>
        <v/>
      </c>
      <c r="G32" t="str">
        <f>IF(A32&lt;&gt;"", VLOOKUP($A32, 'ICS-217'!$D$13:$N$184, 7, FALSE), "")</f>
        <v/>
      </c>
      <c r="H32" t="str">
        <f>IF(A32&lt;&gt;"", VLOOKUP($A32, 'ICS-217'!$D$13:$N$184, 8, FALSE), "")</f>
        <v/>
      </c>
      <c r="I32" t="str">
        <f>IF(A32&lt;&gt;"", VLOOKUP($A32, 'ICS-217'!$D$13:$N$184, 9, FALSE), "")</f>
        <v/>
      </c>
      <c r="J32" t="str">
        <f>IF(A32&lt;&gt;"", VLOOKUP($A32, 'ICS-217'!$D$13:$N$184, 10, FALSE), "")</f>
        <v/>
      </c>
      <c r="K32" s="71" t="str">
        <f>IF(A32&lt;&gt;"", VLOOKUP($A32, 'ICS-217'!$D$13:$N$184, 12, FALSE), "")</f>
        <v/>
      </c>
    </row>
    <row r="33">
      <c r="A33" t="str">
        <f>IF('Emergency ICS-205'!C33&lt;&gt;"", 'Emergency ICS-205'!C33, "")</f>
        <v/>
      </c>
      <c r="B33" t="str">
        <f>IF(A33&lt;&gt;"", VLOOKUP($A33, 'ICS-217'!$D$13:$N$184, 2, FALSE), "")</f>
        <v/>
      </c>
      <c r="C33" t="str">
        <f>IF(A33&lt;&gt;"", VLOOKUP($A33, 'ICS-217'!$D$13:$N$184, 3, FALSE), "")</f>
        <v/>
      </c>
      <c r="D33" t="str">
        <f>IF(A33&lt;&gt;"", VLOOKUP($A33, 'ICS-217'!$D$13:$N$184, 4, FALSE), "")</f>
        <v/>
      </c>
      <c r="E33" t="str">
        <f>IF(A33&lt;&gt;"", VLOOKUP($A33, 'ICS-217'!$D$13:$N$184, 5, FALSE), "")</f>
        <v/>
      </c>
      <c r="F33" t="str">
        <f>IF(A33&lt;&gt;"", VLOOKUP($A33, 'ICS-217'!$D$13:$N$184, 6, FALSE), "")</f>
        <v/>
      </c>
      <c r="G33" t="str">
        <f>IF(A33&lt;&gt;"", VLOOKUP($A33, 'ICS-217'!$D$13:$N$184, 7, FALSE), "")</f>
        <v/>
      </c>
      <c r="H33" t="str">
        <f>IF(A33&lt;&gt;"", VLOOKUP($A33, 'ICS-217'!$D$13:$N$184, 8, FALSE), "")</f>
        <v/>
      </c>
      <c r="I33" t="str">
        <f>IF(A33&lt;&gt;"", VLOOKUP($A33, 'ICS-217'!$D$13:$N$184, 9, FALSE), "")</f>
        <v/>
      </c>
      <c r="J33" t="str">
        <f>IF(A33&lt;&gt;"", VLOOKUP($A33, 'ICS-217'!$D$13:$N$184, 10, FALSE), "")</f>
        <v/>
      </c>
      <c r="K33" s="71" t="str">
        <f>IF(A33&lt;&gt;"", VLOOKUP($A33, 'ICS-217'!$D$13:$N$184, 12, FALSE), "")</f>
        <v/>
      </c>
    </row>
    <row r="34">
      <c r="A34" t="str">
        <f>IF('Emergency ICS-205'!C34&lt;&gt;"", 'Emergency ICS-205'!C34, "")</f>
        <v/>
      </c>
      <c r="B34" t="str">
        <f>IF(A34&lt;&gt;"", VLOOKUP($A34, 'ICS-217'!$D$13:$N$184, 2, FALSE), "")</f>
        <v/>
      </c>
      <c r="C34" t="str">
        <f>IF(A34&lt;&gt;"", VLOOKUP($A34, 'ICS-217'!$D$13:$N$184, 3, FALSE), "")</f>
        <v/>
      </c>
      <c r="D34" t="str">
        <f>IF(A34&lt;&gt;"", VLOOKUP($A34, 'ICS-217'!$D$13:$N$184, 4, FALSE), "")</f>
        <v/>
      </c>
      <c r="E34" t="str">
        <f>IF(A34&lt;&gt;"", VLOOKUP($A34, 'ICS-217'!$D$13:$N$184, 5, FALSE), "")</f>
        <v/>
      </c>
      <c r="F34" t="str">
        <f>IF(A34&lt;&gt;"", VLOOKUP($A34, 'ICS-217'!$D$13:$N$184, 6, FALSE), "")</f>
        <v/>
      </c>
      <c r="G34" t="str">
        <f>IF(A34&lt;&gt;"", VLOOKUP($A34, 'ICS-217'!$D$13:$N$184, 7, FALSE), "")</f>
        <v/>
      </c>
      <c r="H34" t="str">
        <f>IF(A34&lt;&gt;"", VLOOKUP($A34, 'ICS-217'!$D$13:$N$184, 8, FALSE), "")</f>
        <v/>
      </c>
      <c r="I34" t="str">
        <f>IF(A34&lt;&gt;"", VLOOKUP($A34, 'ICS-217'!$D$13:$N$184, 9, FALSE), "")</f>
        <v/>
      </c>
      <c r="J34" t="str">
        <f>IF(A34&lt;&gt;"", VLOOKUP($A34, 'ICS-217'!$D$13:$N$184, 10, FALSE), "")</f>
        <v/>
      </c>
      <c r="K34" s="71" t="str">
        <f>IF(A34&lt;&gt;"", VLOOKUP($A34, 'ICS-217'!$D$13:$N$184, 12, FALSE), "")</f>
        <v/>
      </c>
    </row>
    <row r="35">
      <c r="A35" t="str">
        <f>IF('Emergency ICS-205'!C35&lt;&gt;"", 'Emergency ICS-205'!C35, "")</f>
        <v/>
      </c>
      <c r="B35" t="str">
        <f>IF(A35&lt;&gt;"", VLOOKUP($A35, 'ICS-217'!$D$13:$N$184, 2, FALSE), "")</f>
        <v/>
      </c>
      <c r="C35" t="str">
        <f>IF(A35&lt;&gt;"", VLOOKUP($A35, 'ICS-217'!$D$13:$N$184, 3, FALSE), "")</f>
        <v/>
      </c>
      <c r="D35" t="str">
        <f>IF(A35&lt;&gt;"", VLOOKUP($A35, 'ICS-217'!$D$13:$N$184, 4, FALSE), "")</f>
        <v/>
      </c>
      <c r="E35" t="str">
        <f>IF(A35&lt;&gt;"", VLOOKUP($A35, 'ICS-217'!$D$13:$N$184, 5, FALSE), "")</f>
        <v/>
      </c>
      <c r="F35" t="str">
        <f>IF(A35&lt;&gt;"", VLOOKUP($A35, 'ICS-217'!$D$13:$N$184, 6, FALSE), "")</f>
        <v/>
      </c>
      <c r="G35" t="str">
        <f>IF(A35&lt;&gt;"", VLOOKUP($A35, 'ICS-217'!$D$13:$N$184, 7, FALSE), "")</f>
        <v/>
      </c>
      <c r="H35" t="str">
        <f>IF(A35&lt;&gt;"", VLOOKUP($A35, 'ICS-217'!$D$13:$N$184, 8, FALSE), "")</f>
        <v/>
      </c>
      <c r="I35" t="str">
        <f>IF(A35&lt;&gt;"", VLOOKUP($A35, 'ICS-217'!$D$13:$N$184, 9, FALSE), "")</f>
        <v/>
      </c>
      <c r="J35" t="str">
        <f>IF(A35&lt;&gt;"", VLOOKUP($A35, 'ICS-217'!$D$13:$N$184, 10, FALSE), "")</f>
        <v/>
      </c>
      <c r="K35" s="71" t="str">
        <f>IF(A35&lt;&gt;"", VLOOKUP($A35, 'ICS-217'!$D$13:$N$184, 12, FALSE), "")</f>
        <v/>
      </c>
    </row>
    <row r="36">
      <c r="A36" t="str">
        <f>IF('Emergency ICS-205'!C36&lt;&gt;"", 'Emergency ICS-205'!C36, "")</f>
        <v/>
      </c>
      <c r="B36" t="str">
        <f>IF(A36&lt;&gt;"", VLOOKUP($A36, 'ICS-217'!$D$13:$N$184, 2, FALSE), "")</f>
        <v/>
      </c>
      <c r="C36" t="str">
        <f>IF(A36&lt;&gt;"", VLOOKUP($A36, 'ICS-217'!$D$13:$N$184, 3, FALSE), "")</f>
        <v/>
      </c>
      <c r="D36" t="str">
        <f>IF(A36&lt;&gt;"", VLOOKUP($A36, 'ICS-217'!$D$13:$N$184, 4, FALSE), "")</f>
        <v/>
      </c>
      <c r="E36" t="str">
        <f>IF(A36&lt;&gt;"", VLOOKUP($A36, 'ICS-217'!$D$13:$N$184, 5, FALSE), "")</f>
        <v/>
      </c>
      <c r="F36" t="str">
        <f>IF(A36&lt;&gt;"", VLOOKUP($A36, 'ICS-217'!$D$13:$N$184, 6, FALSE), "")</f>
        <v/>
      </c>
      <c r="G36" t="str">
        <f>IF(A36&lt;&gt;"", VLOOKUP($A36, 'ICS-217'!$D$13:$N$184, 7, FALSE), "")</f>
        <v/>
      </c>
      <c r="H36" t="str">
        <f>IF(A36&lt;&gt;"", VLOOKUP($A36, 'ICS-217'!$D$13:$N$184, 8, FALSE), "")</f>
        <v/>
      </c>
      <c r="I36" t="str">
        <f>IF(A36&lt;&gt;"", VLOOKUP($A36, 'ICS-217'!$D$13:$N$184, 9, FALSE), "")</f>
        <v/>
      </c>
      <c r="J36" t="str">
        <f>IF(A36&lt;&gt;"", VLOOKUP($A36, 'ICS-217'!$D$13:$N$184, 10, FALSE), "")</f>
        <v/>
      </c>
      <c r="K36" s="71" t="str">
        <f>IF(A36&lt;&gt;"", VLOOKUP($A36, 'ICS-217'!$D$13:$N$184, 12, FALSE), "")</f>
        <v/>
      </c>
    </row>
    <row r="37">
      <c r="A37" t="str">
        <f>IF('Emergency ICS-205'!C37&lt;&gt;"", 'Emergency ICS-205'!C37, "")</f>
        <v/>
      </c>
      <c r="B37" t="str">
        <f>IF(A37&lt;&gt;"", VLOOKUP($A37, 'ICS-217'!$D$13:$N$184, 2, FALSE), "")</f>
        <v/>
      </c>
      <c r="C37" t="str">
        <f>IF(A37&lt;&gt;"", VLOOKUP($A37, 'ICS-217'!$D$13:$N$184, 3, FALSE), "")</f>
        <v/>
      </c>
      <c r="D37" t="str">
        <f>IF(A37&lt;&gt;"", VLOOKUP($A37, 'ICS-217'!$D$13:$N$184, 4, FALSE), "")</f>
        <v/>
      </c>
      <c r="E37" t="str">
        <f>IF(A37&lt;&gt;"", VLOOKUP($A37, 'ICS-217'!$D$13:$N$184, 5, FALSE), "")</f>
        <v/>
      </c>
      <c r="F37" t="str">
        <f>IF(A37&lt;&gt;"", VLOOKUP($A37, 'ICS-217'!$D$13:$N$184, 6, FALSE), "")</f>
        <v/>
      </c>
      <c r="G37" t="str">
        <f>IF(A37&lt;&gt;"", VLOOKUP($A37, 'ICS-217'!$D$13:$N$184, 7, FALSE), "")</f>
        <v/>
      </c>
      <c r="H37" t="str">
        <f>IF(A37&lt;&gt;"", VLOOKUP($A37, 'ICS-217'!$D$13:$N$184, 8, FALSE), "")</f>
        <v/>
      </c>
      <c r="I37" t="str">
        <f>IF(A37&lt;&gt;"", VLOOKUP($A37, 'ICS-217'!$D$13:$N$184, 9, FALSE), "")</f>
        <v/>
      </c>
      <c r="J37" t="str">
        <f>IF(A37&lt;&gt;"", VLOOKUP($A37, 'ICS-217'!$D$13:$N$184, 10, FALSE), "")</f>
        <v/>
      </c>
      <c r="K37" s="71" t="str">
        <f>IF(A37&lt;&gt;"", VLOOKUP($A37, 'ICS-217'!$D$13:$N$184, 12, FALSE), "")</f>
        <v/>
      </c>
    </row>
    <row r="38">
      <c r="A38" t="str">
        <f>IF('Emergency ICS-205'!C38&lt;&gt;"", 'Emergency ICS-205'!C38, "")</f>
        <v/>
      </c>
      <c r="B38" t="str">
        <f>IF(A38&lt;&gt;"", VLOOKUP($A38, 'ICS-217'!$D$13:$N$184, 2, FALSE), "")</f>
        <v/>
      </c>
      <c r="C38" t="str">
        <f>IF(A38&lt;&gt;"", VLOOKUP($A38, 'ICS-217'!$D$13:$N$184, 3, FALSE), "")</f>
        <v/>
      </c>
      <c r="D38" t="str">
        <f>IF(A38&lt;&gt;"", VLOOKUP($A38, 'ICS-217'!$D$13:$N$184, 4, FALSE), "")</f>
        <v/>
      </c>
      <c r="E38" t="str">
        <f>IF(A38&lt;&gt;"", VLOOKUP($A38, 'ICS-217'!$D$13:$N$184, 5, FALSE), "")</f>
        <v/>
      </c>
      <c r="F38" t="str">
        <f>IF(A38&lt;&gt;"", VLOOKUP($A38, 'ICS-217'!$D$13:$N$184, 6, FALSE), "")</f>
        <v/>
      </c>
      <c r="G38" t="str">
        <f>IF(A38&lt;&gt;"", VLOOKUP($A38, 'ICS-217'!$D$13:$N$184, 7, FALSE), "")</f>
        <v/>
      </c>
      <c r="H38" t="str">
        <f>IF(A38&lt;&gt;"", VLOOKUP($A38, 'ICS-217'!$D$13:$N$184, 8, FALSE), "")</f>
        <v/>
      </c>
      <c r="I38" t="str">
        <f>IF(A38&lt;&gt;"", VLOOKUP($A38, 'ICS-217'!$D$13:$N$184, 9, FALSE), "")</f>
        <v/>
      </c>
      <c r="J38" t="str">
        <f>IF(A38&lt;&gt;"", VLOOKUP($A38, 'ICS-217'!$D$13:$N$184, 10, FALSE), "")</f>
        <v/>
      </c>
      <c r="K38" s="71" t="str">
        <f>IF(A38&lt;&gt;"", VLOOKUP($A38, 'ICS-217'!$D$13:$N$184, 12, FALSE), "")</f>
        <v/>
      </c>
    </row>
    <row r="39">
      <c r="A39" t="str">
        <f>IF('Emergency ICS-205'!C39&lt;&gt;"", 'Emergency ICS-205'!C39, "")</f>
        <v/>
      </c>
      <c r="B39" t="str">
        <f>IF(A39&lt;&gt;"", VLOOKUP($A39, 'ICS-217'!$D$13:$N$184, 2, FALSE), "")</f>
        <v/>
      </c>
      <c r="C39" t="str">
        <f>IF(A39&lt;&gt;"", VLOOKUP($A39, 'ICS-217'!$D$13:$N$184, 3, FALSE), "")</f>
        <v/>
      </c>
      <c r="D39" t="str">
        <f>IF(A39&lt;&gt;"", VLOOKUP($A39, 'ICS-217'!$D$13:$N$184, 4, FALSE), "")</f>
        <v/>
      </c>
      <c r="E39" t="str">
        <f>IF(A39&lt;&gt;"", VLOOKUP($A39, 'ICS-217'!$D$13:$N$184, 5, FALSE), "")</f>
        <v/>
      </c>
      <c r="F39" t="str">
        <f>IF(A39&lt;&gt;"", VLOOKUP($A39, 'ICS-217'!$D$13:$N$184, 6, FALSE), "")</f>
        <v/>
      </c>
      <c r="G39" t="str">
        <f>IF(A39&lt;&gt;"", VLOOKUP($A39, 'ICS-217'!$D$13:$N$184, 7, FALSE), "")</f>
        <v/>
      </c>
      <c r="H39" t="str">
        <f>IF(A39&lt;&gt;"", VLOOKUP($A39, 'ICS-217'!$D$13:$N$184, 8, FALSE), "")</f>
        <v/>
      </c>
      <c r="I39" t="str">
        <f>IF(A39&lt;&gt;"", VLOOKUP($A39, 'ICS-217'!$D$13:$N$184, 9, FALSE), "")</f>
        <v/>
      </c>
      <c r="J39" t="str">
        <f>IF(A39&lt;&gt;"", VLOOKUP($A39, 'ICS-217'!$D$13:$N$184, 10, FALSE), "")</f>
        <v/>
      </c>
      <c r="K39" s="71" t="str">
        <f>IF(A39&lt;&gt;"", VLOOKUP($A39, 'ICS-217'!$D$13:$N$184, 12, FALSE), "")</f>
        <v/>
      </c>
    </row>
    <row r="40">
      <c r="A40" t="str">
        <f>IF('Emergency ICS-205'!C40&lt;&gt;"", 'Emergency ICS-205'!C40, "")</f>
        <v/>
      </c>
      <c r="B40" t="str">
        <f>IF(A40&lt;&gt;"", VLOOKUP($A40, 'ICS-217'!$D$13:$N$184, 2, FALSE), "")</f>
        <v/>
      </c>
      <c r="C40" t="str">
        <f>IF(A40&lt;&gt;"", VLOOKUP($A40, 'ICS-217'!$D$13:$N$184, 3, FALSE), "")</f>
        <v/>
      </c>
      <c r="D40" t="str">
        <f>IF(A40&lt;&gt;"", VLOOKUP($A40, 'ICS-217'!$D$13:$N$184, 4, FALSE), "")</f>
        <v/>
      </c>
      <c r="E40" t="str">
        <f>IF(A40&lt;&gt;"", VLOOKUP($A40, 'ICS-217'!$D$13:$N$184, 5, FALSE), "")</f>
        <v/>
      </c>
      <c r="F40" t="str">
        <f>IF(A40&lt;&gt;"", VLOOKUP($A40, 'ICS-217'!$D$13:$N$184, 6, FALSE), "")</f>
        <v/>
      </c>
      <c r="G40" t="str">
        <f>IF(A40&lt;&gt;"", VLOOKUP($A40, 'ICS-217'!$D$13:$N$184, 7, FALSE), "")</f>
        <v/>
      </c>
      <c r="H40" t="str">
        <f>IF(A40&lt;&gt;"", VLOOKUP($A40, 'ICS-217'!$D$13:$N$184, 8, FALSE), "")</f>
        <v/>
      </c>
      <c r="I40" t="str">
        <f>IF(A40&lt;&gt;"", VLOOKUP($A40, 'ICS-217'!$D$13:$N$184, 9, FALSE), "")</f>
        <v/>
      </c>
      <c r="J40" t="str">
        <f>IF(A40&lt;&gt;"", VLOOKUP($A40, 'ICS-217'!$D$13:$N$184, 10, FALSE), "")</f>
        <v/>
      </c>
      <c r="K40" s="71" t="str">
        <f>IF(A40&lt;&gt;"", VLOOKUP($A40, 'ICS-217'!$D$13:$N$184, 12, FALSE), "")</f>
        <v/>
      </c>
    </row>
    <row r="41">
      <c r="A41" t="str">
        <f>IF('Emergency ICS-205'!C41&lt;&gt;"", 'Emergency ICS-205'!C41, "")</f>
        <v/>
      </c>
      <c r="B41" t="str">
        <f>IF(A41&lt;&gt;"", VLOOKUP($A41, 'ICS-217'!$D$13:$N$184, 2, FALSE), "")</f>
        <v/>
      </c>
      <c r="C41" t="str">
        <f>IF(A41&lt;&gt;"", VLOOKUP($A41, 'ICS-217'!$D$13:$N$184, 3, FALSE), "")</f>
        <v/>
      </c>
      <c r="D41" t="str">
        <f>IF(A41&lt;&gt;"", VLOOKUP($A41, 'ICS-217'!$D$13:$N$184, 4, FALSE), "")</f>
        <v/>
      </c>
      <c r="E41" t="str">
        <f>IF(A41&lt;&gt;"", VLOOKUP($A41, 'ICS-217'!$D$13:$N$184, 5, FALSE), "")</f>
        <v/>
      </c>
      <c r="F41" t="str">
        <f>IF(A41&lt;&gt;"", VLOOKUP($A41, 'ICS-217'!$D$13:$N$184, 6, FALSE), "")</f>
        <v/>
      </c>
      <c r="G41" t="str">
        <f>IF(A41&lt;&gt;"", VLOOKUP($A41, 'ICS-217'!$D$13:$N$184, 7, FALSE), "")</f>
        <v/>
      </c>
      <c r="H41" t="str">
        <f>IF(A41&lt;&gt;"", VLOOKUP($A41, 'ICS-217'!$D$13:$N$184, 8, FALSE), "")</f>
        <v/>
      </c>
      <c r="I41" t="str">
        <f>IF(A41&lt;&gt;"", VLOOKUP($A41, 'ICS-217'!$D$13:$N$184, 9, FALSE), "")</f>
        <v/>
      </c>
      <c r="J41" t="str">
        <f>IF(A41&lt;&gt;"", VLOOKUP($A41, 'ICS-217'!$D$13:$N$184, 10, FALSE), "")</f>
        <v/>
      </c>
      <c r="K41" s="71" t="str">
        <f>IF(A41&lt;&gt;"", VLOOKUP($A41, 'ICS-217'!$D$13:$N$184, 12, FALSE), "")</f>
        <v/>
      </c>
    </row>
    <row r="42">
      <c r="A42" t="str">
        <f>IF('Emergency ICS-205'!C42&lt;&gt;"", 'Emergency ICS-205'!C42, "")</f>
        <v/>
      </c>
      <c r="B42" t="str">
        <f>IF(A42&lt;&gt;"", VLOOKUP($A42, 'ICS-217'!$D$13:$N$184, 2, FALSE), "")</f>
        <v/>
      </c>
      <c r="C42" t="str">
        <f>IF(A42&lt;&gt;"", VLOOKUP($A42, 'ICS-217'!$D$13:$N$184, 3, FALSE), "")</f>
        <v/>
      </c>
      <c r="D42" t="str">
        <f>IF(A42&lt;&gt;"", VLOOKUP($A42, 'ICS-217'!$D$13:$N$184, 4, FALSE), "")</f>
        <v/>
      </c>
      <c r="E42" t="str">
        <f>IF(A42&lt;&gt;"", VLOOKUP($A42, 'ICS-217'!$D$13:$N$184, 5, FALSE), "")</f>
        <v/>
      </c>
      <c r="F42" t="str">
        <f>IF(A42&lt;&gt;"", VLOOKUP($A42, 'ICS-217'!$D$13:$N$184, 6, FALSE), "")</f>
        <v/>
      </c>
      <c r="G42" t="str">
        <f>IF(A42&lt;&gt;"", VLOOKUP($A42, 'ICS-217'!$D$13:$N$184, 7, FALSE), "")</f>
        <v/>
      </c>
      <c r="H42" t="str">
        <f>IF(A42&lt;&gt;"", VLOOKUP($A42, 'ICS-217'!$D$13:$N$184, 8, FALSE), "")</f>
        <v/>
      </c>
      <c r="I42" t="str">
        <f>IF(A42&lt;&gt;"", VLOOKUP($A42, 'ICS-217'!$D$13:$N$184, 9, FALSE), "")</f>
        <v/>
      </c>
      <c r="J42" t="str">
        <f>IF(A42&lt;&gt;"", VLOOKUP($A42, 'ICS-217'!$D$13:$N$184, 10, FALSE), "")</f>
        <v/>
      </c>
      <c r="K42" s="71" t="str">
        <f>IF(A42&lt;&gt;"", VLOOKUP($A42, 'ICS-217'!$D$13:$N$184, 12, FALSE), "")</f>
        <v/>
      </c>
    </row>
    <row r="43">
      <c r="A43" t="str">
        <f>IF('Emergency ICS-205'!C43&lt;&gt;"", 'Emergency ICS-205'!C43, "")</f>
        <v/>
      </c>
      <c r="B43" t="str">
        <f>IF(A43&lt;&gt;"", VLOOKUP($A43, 'ICS-217'!$D$13:$N$184, 2, FALSE), "")</f>
        <v/>
      </c>
      <c r="C43" t="str">
        <f>IF(A43&lt;&gt;"", VLOOKUP($A43, 'ICS-217'!$D$13:$N$184, 3, FALSE), "")</f>
        <v/>
      </c>
      <c r="D43" t="str">
        <f>IF(A43&lt;&gt;"", VLOOKUP($A43, 'ICS-217'!$D$13:$N$184, 4, FALSE), "")</f>
        <v/>
      </c>
      <c r="E43" t="str">
        <f>IF(A43&lt;&gt;"", VLOOKUP($A43, 'ICS-217'!$D$13:$N$184, 5, FALSE), "")</f>
        <v/>
      </c>
      <c r="F43" t="str">
        <f>IF(A43&lt;&gt;"", VLOOKUP($A43, 'ICS-217'!$D$13:$N$184, 6, FALSE), "")</f>
        <v/>
      </c>
      <c r="G43" t="str">
        <f>IF(A43&lt;&gt;"", VLOOKUP($A43, 'ICS-217'!$D$13:$N$184, 7, FALSE), "")</f>
        <v/>
      </c>
      <c r="H43" t="str">
        <f>IF(A43&lt;&gt;"", VLOOKUP($A43, 'ICS-217'!$D$13:$N$184, 8, FALSE), "")</f>
        <v/>
      </c>
      <c r="I43" t="str">
        <f>IF(A43&lt;&gt;"", VLOOKUP($A43, 'ICS-217'!$D$13:$N$184, 9, FALSE), "")</f>
        <v/>
      </c>
      <c r="J43" t="str">
        <f>IF(A43&lt;&gt;"", VLOOKUP($A43, 'ICS-217'!$D$13:$N$184, 10, FALSE), "")</f>
        <v/>
      </c>
      <c r="K43" s="71" t="str">
        <f>IF(A43&lt;&gt;"", VLOOKUP($A43, 'ICS-217'!$D$13:$N$184, 12, FALSE), "")</f>
        <v/>
      </c>
    </row>
    <row r="44">
      <c r="A44" t="str">
        <f>IF('Emergency ICS-205'!C44&lt;&gt;"", 'Emergency ICS-205'!C44, "")</f>
        <v/>
      </c>
      <c r="B44" t="str">
        <f>IF(A44&lt;&gt;"", VLOOKUP($A44, 'ICS-217'!$D$13:$N$184, 2, FALSE), "")</f>
        <v/>
      </c>
      <c r="C44" t="str">
        <f>IF(A44&lt;&gt;"", VLOOKUP($A44, 'ICS-217'!$D$13:$N$184, 3, FALSE), "")</f>
        <v/>
      </c>
      <c r="D44" t="str">
        <f>IF(A44&lt;&gt;"", VLOOKUP($A44, 'ICS-217'!$D$13:$N$184, 4, FALSE), "")</f>
        <v/>
      </c>
      <c r="E44" t="str">
        <f>IF(A44&lt;&gt;"", VLOOKUP($A44, 'ICS-217'!$D$13:$N$184, 5, FALSE), "")</f>
        <v/>
      </c>
      <c r="F44" t="str">
        <f>IF(A44&lt;&gt;"", VLOOKUP($A44, 'ICS-217'!$D$13:$N$184, 6, FALSE), "")</f>
        <v/>
      </c>
      <c r="G44" t="str">
        <f>IF(A44&lt;&gt;"", VLOOKUP($A44, 'ICS-217'!$D$13:$N$184, 7, FALSE), "")</f>
        <v/>
      </c>
      <c r="H44" t="str">
        <f>IF(A44&lt;&gt;"", VLOOKUP($A44, 'ICS-217'!$D$13:$N$184, 8, FALSE), "")</f>
        <v/>
      </c>
      <c r="I44" t="str">
        <f>IF(A44&lt;&gt;"", VLOOKUP($A44, 'ICS-217'!$D$13:$N$184, 9, FALSE), "")</f>
        <v/>
      </c>
      <c r="J44" t="str">
        <f>IF(A44&lt;&gt;"", VLOOKUP($A44, 'ICS-217'!$D$13:$N$184, 10, FALSE), "")</f>
        <v/>
      </c>
      <c r="K44" s="71" t="str">
        <f>IF(A44&lt;&gt;"", VLOOKUP($A44, 'ICS-217'!$D$13:$N$184, 12, FALSE), "")</f>
        <v/>
      </c>
    </row>
    <row r="45">
      <c r="A45" t="str">
        <f>IF('Emergency ICS-205'!C45&lt;&gt;"", 'Emergency ICS-205'!C45, "")</f>
        <v/>
      </c>
      <c r="B45" t="str">
        <f>IF(A45&lt;&gt;"", VLOOKUP($A45, 'ICS-217'!$D$13:$N$184, 2, FALSE), "")</f>
        <v/>
      </c>
      <c r="C45" t="str">
        <f>IF(A45&lt;&gt;"", VLOOKUP($A45, 'ICS-217'!$D$13:$N$184, 3, FALSE), "")</f>
        <v/>
      </c>
      <c r="D45" t="str">
        <f>IF(A45&lt;&gt;"", VLOOKUP($A45, 'ICS-217'!$D$13:$N$184, 4, FALSE), "")</f>
        <v/>
      </c>
      <c r="E45" t="str">
        <f>IF(A45&lt;&gt;"", VLOOKUP($A45, 'ICS-217'!$D$13:$N$184, 5, FALSE), "")</f>
        <v/>
      </c>
      <c r="F45" t="str">
        <f>IF(A45&lt;&gt;"", VLOOKUP($A45, 'ICS-217'!$D$13:$N$184, 6, FALSE), "")</f>
        <v/>
      </c>
      <c r="G45" t="str">
        <f>IF(A45&lt;&gt;"", VLOOKUP($A45, 'ICS-217'!$D$13:$N$184, 7, FALSE), "")</f>
        <v/>
      </c>
      <c r="H45" t="str">
        <f>IF(A45&lt;&gt;"", VLOOKUP($A45, 'ICS-217'!$D$13:$N$184, 8, FALSE), "")</f>
        <v/>
      </c>
      <c r="I45" t="str">
        <f>IF(A45&lt;&gt;"", VLOOKUP($A45, 'ICS-217'!$D$13:$N$184, 9, FALSE), "")</f>
        <v/>
      </c>
      <c r="J45" t="str">
        <f>IF(A45&lt;&gt;"", VLOOKUP($A45, 'ICS-217'!$D$13:$N$184, 10, FALSE), "")</f>
        <v/>
      </c>
      <c r="K45" s="71" t="str">
        <f>IF(A45&lt;&gt;"", VLOOKUP($A45, 'ICS-217'!$D$13:$N$184, 12, FALSE), "")</f>
        <v/>
      </c>
    </row>
    <row r="46">
      <c r="A46" t="str">
        <f>IF('Emergency ICS-205'!C46&lt;&gt;"", 'Emergency ICS-205'!C46, "")</f>
        <v/>
      </c>
      <c r="B46" t="str">
        <f>IF(A46&lt;&gt;"", VLOOKUP($A46, 'ICS-217'!$D$13:$N$184, 2, FALSE), "")</f>
        <v/>
      </c>
      <c r="C46" t="str">
        <f>IF(A46&lt;&gt;"", VLOOKUP($A46, 'ICS-217'!$D$13:$N$184, 3, FALSE), "")</f>
        <v/>
      </c>
      <c r="D46" t="str">
        <f>IF(A46&lt;&gt;"", VLOOKUP($A46, 'ICS-217'!$D$13:$N$184, 4, FALSE), "")</f>
        <v/>
      </c>
      <c r="E46" t="str">
        <f>IF(A46&lt;&gt;"", VLOOKUP($A46, 'ICS-217'!$D$13:$N$184, 5, FALSE), "")</f>
        <v/>
      </c>
      <c r="F46" t="str">
        <f>IF(A46&lt;&gt;"", VLOOKUP($A46, 'ICS-217'!$D$13:$N$184, 6, FALSE), "")</f>
        <v/>
      </c>
      <c r="G46" t="str">
        <f>IF(A46&lt;&gt;"", VLOOKUP($A46, 'ICS-217'!$D$13:$N$184, 7, FALSE), "")</f>
        <v/>
      </c>
      <c r="H46" t="str">
        <f>IF(A46&lt;&gt;"", VLOOKUP($A46, 'ICS-217'!$D$13:$N$184, 8, FALSE), "")</f>
        <v/>
      </c>
      <c r="I46" t="str">
        <f>IF(A46&lt;&gt;"", VLOOKUP($A46, 'ICS-217'!$D$13:$N$184, 9, FALSE), "")</f>
        <v/>
      </c>
      <c r="J46" t="str">
        <f>IF(A46&lt;&gt;"", VLOOKUP($A46, 'ICS-217'!$D$13:$N$184, 10, FALSE), "")</f>
        <v/>
      </c>
      <c r="K46" s="71" t="str">
        <f>IF(A46&lt;&gt;"", VLOOKUP($A46, 'ICS-217'!$D$13:$N$184, 12, FALSE), "")</f>
        <v/>
      </c>
    </row>
    <row r="47">
      <c r="A47" t="str">
        <f>IF('Emergency ICS-205'!C47&lt;&gt;"", 'Emergency ICS-205'!C47, "")</f>
        <v/>
      </c>
      <c r="B47" t="str">
        <f>IF(A47&lt;&gt;"", VLOOKUP($A47, 'ICS-217'!$D$13:$N$184, 2, FALSE), "")</f>
        <v/>
      </c>
      <c r="C47" t="str">
        <f>IF(A47&lt;&gt;"", VLOOKUP($A47, 'ICS-217'!$D$13:$N$184, 3, FALSE), "")</f>
        <v/>
      </c>
      <c r="D47" t="str">
        <f>IF(A47&lt;&gt;"", VLOOKUP($A47, 'ICS-217'!$D$13:$N$184, 4, FALSE), "")</f>
        <v/>
      </c>
      <c r="E47" t="str">
        <f>IF(A47&lt;&gt;"", VLOOKUP($A47, 'ICS-217'!$D$13:$N$184, 5, FALSE), "")</f>
        <v/>
      </c>
      <c r="F47" t="str">
        <f>IF(A47&lt;&gt;"", VLOOKUP($A47, 'ICS-217'!$D$13:$N$184, 6, FALSE), "")</f>
        <v/>
      </c>
      <c r="G47" t="str">
        <f>IF(A47&lt;&gt;"", VLOOKUP($A47, 'ICS-217'!$D$13:$N$184, 7, FALSE), "")</f>
        <v/>
      </c>
      <c r="H47" t="str">
        <f>IF(A47&lt;&gt;"", VLOOKUP($A47, 'ICS-217'!$D$13:$N$184, 8, FALSE), "")</f>
        <v/>
      </c>
      <c r="I47" t="str">
        <f>IF(A47&lt;&gt;"", VLOOKUP($A47, 'ICS-217'!$D$13:$N$184, 9, FALSE), "")</f>
        <v/>
      </c>
      <c r="J47" t="str">
        <f>IF(A47&lt;&gt;"", VLOOKUP($A47, 'ICS-217'!$D$13:$N$184, 10, FALSE), "")</f>
        <v/>
      </c>
      <c r="K47" s="71" t="str">
        <f>IF(A47&lt;&gt;"", VLOOKUP($A47, 'ICS-217'!$D$13:$N$184, 12, FALSE), "")</f>
        <v/>
      </c>
    </row>
    <row r="48">
      <c r="A48" t="str">
        <f>IF('Emergency ICS-205'!C48&lt;&gt;"", 'Emergency ICS-205'!C48, "")</f>
        <v/>
      </c>
      <c r="B48" t="str">
        <f>IF(A48&lt;&gt;"", VLOOKUP($A48, 'ICS-217'!$D$13:$N$184, 2, FALSE), "")</f>
        <v/>
      </c>
      <c r="C48" t="str">
        <f>IF(A48&lt;&gt;"", VLOOKUP($A48, 'ICS-217'!$D$13:$N$184, 3, FALSE), "")</f>
        <v/>
      </c>
      <c r="D48" t="str">
        <f>IF(A48&lt;&gt;"", VLOOKUP($A48, 'ICS-217'!$D$13:$N$184, 4, FALSE), "")</f>
        <v/>
      </c>
      <c r="E48" t="str">
        <f>IF(A48&lt;&gt;"", VLOOKUP($A48, 'ICS-217'!$D$13:$N$184, 5, FALSE), "")</f>
        <v/>
      </c>
      <c r="F48" t="str">
        <f>IF(A48&lt;&gt;"", VLOOKUP($A48, 'ICS-217'!$D$13:$N$184, 6, FALSE), "")</f>
        <v/>
      </c>
      <c r="G48" t="str">
        <f>IF(A48&lt;&gt;"", VLOOKUP($A48, 'ICS-217'!$D$13:$N$184, 7, FALSE), "")</f>
        <v/>
      </c>
      <c r="H48" t="str">
        <f>IF(A48&lt;&gt;"", VLOOKUP($A48, 'ICS-217'!$D$13:$N$184, 8, FALSE), "")</f>
        <v/>
      </c>
      <c r="I48" t="str">
        <f>IF(A48&lt;&gt;"", VLOOKUP($A48, 'ICS-217'!$D$13:$N$184, 9, FALSE), "")</f>
        <v/>
      </c>
      <c r="J48" t="str">
        <f>IF(A48&lt;&gt;"", VLOOKUP($A48, 'ICS-217'!$D$13:$N$184, 10, FALSE), "")</f>
        <v/>
      </c>
      <c r="K48" s="71" t="str">
        <f>IF(A48&lt;&gt;"", VLOOKUP($A48, 'ICS-217'!$D$13:$N$184, 12, FALSE), "")</f>
        <v/>
      </c>
    </row>
    <row r="49">
      <c r="A49" t="str">
        <f>IF('Emergency ICS-205'!C49&lt;&gt;"", 'Emergency ICS-205'!C49, "")</f>
        <v/>
      </c>
      <c r="B49" t="str">
        <f>IF(A49&lt;&gt;"", VLOOKUP($A49, 'ICS-217'!$D$13:$N$184, 2, FALSE), "")</f>
        <v/>
      </c>
      <c r="C49" t="str">
        <f>IF(A49&lt;&gt;"", VLOOKUP($A49, 'ICS-217'!$D$13:$N$184, 3, FALSE), "")</f>
        <v/>
      </c>
      <c r="D49" t="str">
        <f>IF(A49&lt;&gt;"", VLOOKUP($A49, 'ICS-217'!$D$13:$N$184, 4, FALSE), "")</f>
        <v/>
      </c>
      <c r="E49" t="str">
        <f>IF(A49&lt;&gt;"", VLOOKUP($A49, 'ICS-217'!$D$13:$N$184, 5, FALSE), "")</f>
        <v/>
      </c>
      <c r="F49" t="str">
        <f>IF(A49&lt;&gt;"", VLOOKUP($A49, 'ICS-217'!$D$13:$N$184, 6, FALSE), "")</f>
        <v/>
      </c>
      <c r="G49" t="str">
        <f>IF(A49&lt;&gt;"", VLOOKUP($A49, 'ICS-217'!$D$13:$N$184, 7, FALSE), "")</f>
        <v/>
      </c>
      <c r="H49" t="str">
        <f>IF(A49&lt;&gt;"", VLOOKUP($A49, 'ICS-217'!$D$13:$N$184, 8, FALSE), "")</f>
        <v/>
      </c>
      <c r="I49" t="str">
        <f>IF(A49&lt;&gt;"", VLOOKUP($A49, 'ICS-217'!$D$13:$N$184, 9, FALSE), "")</f>
        <v/>
      </c>
      <c r="J49" t="str">
        <f>IF(A49&lt;&gt;"", VLOOKUP($A49, 'ICS-217'!$D$13:$N$184, 10, FALSE), "")</f>
        <v/>
      </c>
      <c r="K49" s="71" t="str">
        <f>IF(A49&lt;&gt;"", VLOOKUP($A49, 'ICS-217'!$D$13:$N$184, 12, FALSE), "")</f>
        <v/>
      </c>
    </row>
    <row r="50">
      <c r="A50" t="str">
        <f>IF('Emergency ICS-205'!C50&lt;&gt;"", 'Emergency ICS-205'!C50, "")</f>
        <v/>
      </c>
      <c r="B50" t="str">
        <f>IF(A50&lt;&gt;"", VLOOKUP($A50, 'ICS-217'!$D$13:$N$184, 2, FALSE), "")</f>
        <v/>
      </c>
      <c r="C50" t="str">
        <f>IF(A50&lt;&gt;"", VLOOKUP($A50, 'ICS-217'!$D$13:$N$184, 3, FALSE), "")</f>
        <v/>
      </c>
      <c r="D50" t="str">
        <f>IF(A50&lt;&gt;"", VLOOKUP($A50, 'ICS-217'!$D$13:$N$184, 4, FALSE), "")</f>
        <v/>
      </c>
      <c r="E50" t="str">
        <f>IF(A50&lt;&gt;"", VLOOKUP($A50, 'ICS-217'!$D$13:$N$184, 5, FALSE), "")</f>
        <v/>
      </c>
      <c r="F50" t="str">
        <f>IF(A50&lt;&gt;"", VLOOKUP($A50, 'ICS-217'!$D$13:$N$184, 6, FALSE), "")</f>
        <v/>
      </c>
      <c r="G50" t="str">
        <f>IF(A50&lt;&gt;"", VLOOKUP($A50, 'ICS-217'!$D$13:$N$184, 7, FALSE), "")</f>
        <v/>
      </c>
      <c r="H50" t="str">
        <f>IF(A50&lt;&gt;"", VLOOKUP($A50, 'ICS-217'!$D$13:$N$184, 8, FALSE), "")</f>
        <v/>
      </c>
      <c r="I50" t="str">
        <f>IF(A50&lt;&gt;"", VLOOKUP($A50, 'ICS-217'!$D$13:$N$184, 9, FALSE), "")</f>
        <v/>
      </c>
      <c r="J50" t="str">
        <f>IF(A50&lt;&gt;"", VLOOKUP($A50, 'ICS-217'!$D$13:$N$184, 10, FALSE), "")</f>
        <v/>
      </c>
      <c r="K50" s="71" t="str">
        <f>IF(A50&lt;&gt;"", VLOOKUP($A50, 'ICS-217'!$D$13:$N$184, 12, FALSE), "")</f>
        <v/>
      </c>
    </row>
    <row r="51">
      <c r="A51" t="str">
        <f>IF('Emergency ICS-205'!C51&lt;&gt;"", 'Emergency ICS-205'!C51, "")</f>
        <v/>
      </c>
      <c r="B51" t="str">
        <f>IF(A51&lt;&gt;"", VLOOKUP($A51, 'ICS-217'!$D$13:$N$184, 2, FALSE), "")</f>
        <v/>
      </c>
      <c r="C51" t="str">
        <f>IF(A51&lt;&gt;"", VLOOKUP($A51, 'ICS-217'!$D$13:$N$184, 3, FALSE), "")</f>
        <v/>
      </c>
      <c r="D51" t="str">
        <f>IF(A51&lt;&gt;"", VLOOKUP($A51, 'ICS-217'!$D$13:$N$184, 4, FALSE), "")</f>
        <v/>
      </c>
      <c r="E51" t="str">
        <f>IF(A51&lt;&gt;"", VLOOKUP($A51, 'ICS-217'!$D$13:$N$184, 5, FALSE), "")</f>
        <v/>
      </c>
      <c r="F51" t="str">
        <f>IF(A51&lt;&gt;"", VLOOKUP($A51, 'ICS-217'!$D$13:$N$184, 6, FALSE), "")</f>
        <v/>
      </c>
      <c r="G51" t="str">
        <f>IF(A51&lt;&gt;"", VLOOKUP($A51, 'ICS-217'!$D$13:$N$184, 7, FALSE), "")</f>
        <v/>
      </c>
      <c r="H51" t="str">
        <f>IF(A51&lt;&gt;"", VLOOKUP($A51, 'ICS-217'!$D$13:$N$184, 8, FALSE), "")</f>
        <v/>
      </c>
      <c r="I51" t="str">
        <f>IF(A51&lt;&gt;"", VLOOKUP($A51, 'ICS-217'!$D$13:$N$184, 9, FALSE), "")</f>
        <v/>
      </c>
      <c r="J51" t="str">
        <f>IF(A51&lt;&gt;"", VLOOKUP($A51, 'ICS-217'!$D$13:$N$184, 10, FALSE), "")</f>
        <v/>
      </c>
      <c r="K51" s="71" t="str">
        <f>IF($A51&lt;&gt;"", VLOOKUP($A51, 'ICS-217'!$C$13:$N$158, 13, FALSE), "")</f>
        <v/>
      </c>
    </row>
    <row r="52">
      <c r="A52" t="str">
        <f>IF('Emergency ICS-205'!C52&lt;&gt;"", 'Emergency ICS-205'!C52, "")</f>
        <v/>
      </c>
      <c r="B52" t="str">
        <f>IF(A52&lt;&gt;"", VLOOKUP($A52, 'ICS-217'!$D$13:$N$184, 2, FALSE), "")</f>
        <v/>
      </c>
      <c r="C52" t="str">
        <f>IF(A52&lt;&gt;"", VLOOKUP($A52, 'ICS-217'!$D$13:$N$184, 3, FALSE), "")</f>
        <v/>
      </c>
      <c r="D52" t="str">
        <f>IF(A52&lt;&gt;"", VLOOKUP($A52, 'ICS-217'!$D$13:$N$184, 4, FALSE), "")</f>
        <v/>
      </c>
      <c r="E52" t="str">
        <f>IF(A52&lt;&gt;"", VLOOKUP($A52, 'ICS-217'!$D$13:$N$184, 5, FALSE), "")</f>
        <v/>
      </c>
      <c r="F52" t="str">
        <f>IF(A52&lt;&gt;"", VLOOKUP($A52, 'ICS-217'!$D$13:$N$184, 6, FALSE), "")</f>
        <v/>
      </c>
      <c r="G52" t="str">
        <f>IF(A52&lt;&gt;"", VLOOKUP($A52, 'ICS-217'!$D$13:$N$184, 7, FALSE), "")</f>
        <v/>
      </c>
      <c r="H52" t="str">
        <f>IF(A52&lt;&gt;"", VLOOKUP($A52, 'ICS-217'!$D$13:$N$184, 8, FALSE), "")</f>
        <v/>
      </c>
      <c r="I52" t="str">
        <f>IF(A52&lt;&gt;"", VLOOKUP($A52, 'ICS-217'!$D$13:$N$184, 9, FALSE), "")</f>
        <v/>
      </c>
      <c r="J52" t="str">
        <f>IF(A52&lt;&gt;"", VLOOKUP($A52, 'ICS-217'!$D$13:$N$184, 10, FALSE), "")</f>
        <v/>
      </c>
      <c r="K52" s="71" t="str">
        <f>IF($A52&lt;&gt;"", VLOOKUP($A52, 'ICS-217'!$C$13:$N$158, 13, FALSE), "")</f>
        <v/>
      </c>
    </row>
    <row r="53">
      <c r="A53" t="str">
        <f>IF('Emergency ICS-205'!C53&lt;&gt;"", 'Emergency ICS-205'!C53, "")</f>
        <v/>
      </c>
      <c r="B53" t="str">
        <f>IF(A53&lt;&gt;"", VLOOKUP($A53, 'ICS-217'!$D$13:$N$184, 2, FALSE), "")</f>
        <v/>
      </c>
      <c r="C53" t="str">
        <f>IF(A53&lt;&gt;"", VLOOKUP($A53, 'ICS-217'!$D$13:$N$184, 3, FALSE), "")</f>
        <v/>
      </c>
      <c r="D53" t="str">
        <f>IF(A53&lt;&gt;"", VLOOKUP($A53, 'ICS-217'!$D$13:$N$184, 4, FALSE), "")</f>
        <v/>
      </c>
      <c r="E53" t="str">
        <f>IF(A53&lt;&gt;"", VLOOKUP($A53, 'ICS-217'!$D$13:$N$184, 5, FALSE), "")</f>
        <v/>
      </c>
      <c r="F53" t="str">
        <f>IF(A53&lt;&gt;"", VLOOKUP($A53, 'ICS-217'!$D$13:$N$184, 6, FALSE), "")</f>
        <v/>
      </c>
      <c r="G53" t="str">
        <f>IF(A53&lt;&gt;"", VLOOKUP($A53, 'ICS-217'!$D$13:$N$184, 7, FALSE), "")</f>
        <v/>
      </c>
      <c r="H53" t="str">
        <f>IF(A53&lt;&gt;"", VLOOKUP($A53, 'ICS-217'!$D$13:$N$184, 8, FALSE), "")</f>
        <v/>
      </c>
      <c r="I53" t="str">
        <f>IF(A53&lt;&gt;"", VLOOKUP($A53, 'ICS-217'!$D$13:$N$184, 9, FALSE), "")</f>
        <v/>
      </c>
      <c r="J53" t="str">
        <f>IF(A53&lt;&gt;"", VLOOKUP($A53, 'ICS-217'!$D$13:$N$184, 10, FALSE), "")</f>
        <v/>
      </c>
      <c r="K53" s="71" t="str">
        <f>IF($A53&lt;&gt;"", VLOOKUP($A53, 'ICS-217'!$C$13:$N$158, 13, FALSE), "")</f>
        <v/>
      </c>
    </row>
    <row r="54">
      <c r="A54" t="str">
        <f>IF('Emergency ICS-205'!C54&lt;&gt;"", 'Emergency ICS-205'!C54, "")</f>
        <v/>
      </c>
      <c r="B54" t="str">
        <f>IF(A54&lt;&gt;"", VLOOKUP($A54, 'ICS-217'!$D$13:$N$184, 2, FALSE), "")</f>
        <v/>
      </c>
      <c r="C54" t="str">
        <f>IF(A54&lt;&gt;"", VLOOKUP($A54, 'ICS-217'!$D$13:$N$184, 3, FALSE), "")</f>
        <v/>
      </c>
      <c r="D54" t="str">
        <f>IF(A54&lt;&gt;"", VLOOKUP($A54, 'ICS-217'!$D$13:$N$184, 4, FALSE), "")</f>
        <v/>
      </c>
      <c r="E54" t="str">
        <f>IF(A54&lt;&gt;"", VLOOKUP($A54, 'ICS-217'!$D$13:$N$184, 5, FALSE), "")</f>
        <v/>
      </c>
      <c r="F54" t="str">
        <f>IF(A54&lt;&gt;"", VLOOKUP($A54, 'ICS-217'!$D$13:$N$184, 6, FALSE), "")</f>
        <v/>
      </c>
      <c r="G54" t="str">
        <f>IF(A54&lt;&gt;"", VLOOKUP($A54, 'ICS-217'!$D$13:$N$184, 7, FALSE), "")</f>
        <v/>
      </c>
      <c r="H54" t="str">
        <f>IF(A54&lt;&gt;"", VLOOKUP($A54, 'ICS-217'!$D$13:$N$184, 8, FALSE), "")</f>
        <v/>
      </c>
      <c r="I54" t="str">
        <f>IF(A54&lt;&gt;"", VLOOKUP($A54, 'ICS-217'!$D$13:$N$184, 9, FALSE), "")</f>
        <v/>
      </c>
      <c r="J54" t="str">
        <f>IF(A54&lt;&gt;"", VLOOKUP($A54, 'ICS-217'!$D$13:$N$184, 10, FALSE), "")</f>
        <v/>
      </c>
      <c r="K54" s="71" t="str">
        <f>IF($A54&lt;&gt;"", VLOOKUP($A54, 'ICS-217'!$C$13:$N$158, 13, FALSE), "")</f>
        <v/>
      </c>
    </row>
    <row r="55">
      <c r="A55" t="str">
        <f>IF('Emergency ICS-205'!C55&lt;&gt;"", 'Emergency ICS-205'!C55, "")</f>
        <v/>
      </c>
      <c r="B55" t="str">
        <f>IF(A55&lt;&gt;"", VLOOKUP($A55, 'ICS-217'!$D$13:$N$184, 2, FALSE), "")</f>
        <v/>
      </c>
      <c r="C55" t="str">
        <f>IF(A55&lt;&gt;"", VLOOKUP($A55, 'ICS-217'!$D$13:$N$184, 3, FALSE), "")</f>
        <v/>
      </c>
      <c r="D55" t="str">
        <f>IF(A55&lt;&gt;"", VLOOKUP($A55, 'ICS-217'!$D$13:$N$184, 4, FALSE), "")</f>
        <v/>
      </c>
      <c r="E55" t="str">
        <f>IF(A55&lt;&gt;"", VLOOKUP($A55, 'ICS-217'!$D$13:$N$184, 5, FALSE), "")</f>
        <v/>
      </c>
      <c r="F55" t="str">
        <f>IF(A55&lt;&gt;"", VLOOKUP($A55, 'ICS-217'!$D$13:$N$184, 6, FALSE), "")</f>
        <v/>
      </c>
      <c r="G55" t="str">
        <f>IF(A55&lt;&gt;"", VLOOKUP($A55, 'ICS-217'!$D$13:$N$184, 7, FALSE), "")</f>
        <v/>
      </c>
      <c r="H55" t="str">
        <f>IF(A55&lt;&gt;"", VLOOKUP($A55, 'ICS-217'!$D$13:$N$184, 8, FALSE), "")</f>
        <v/>
      </c>
      <c r="I55" t="str">
        <f>IF(A55&lt;&gt;"", VLOOKUP($A55, 'ICS-217'!$D$13:$N$184, 9, FALSE), "")</f>
        <v/>
      </c>
      <c r="J55" t="str">
        <f>IF(A55&lt;&gt;"", VLOOKUP($A55, 'ICS-217'!$D$13:$N$184, 10, FALSE), "")</f>
        <v/>
      </c>
      <c r="K55" s="71" t="str">
        <f>IF($A55&lt;&gt;"", VLOOKUP($A55, 'ICS-217'!$C$13:$N$158, 13, FALSE), "")</f>
        <v/>
      </c>
    </row>
    <row r="56">
      <c r="A56" t="str">
        <f>IF('Emergency ICS-205'!C56&lt;&gt;"", 'Emergency ICS-205'!C56, "")</f>
        <v/>
      </c>
      <c r="B56" t="str">
        <f>IF(A56&lt;&gt;"", VLOOKUP($A56, 'ICS-217'!$D$13:$N$184, 2, FALSE), "")</f>
        <v/>
      </c>
      <c r="C56" t="str">
        <f>IF(A56&lt;&gt;"", VLOOKUP($A56, 'ICS-217'!$D$13:$N$184, 3, FALSE), "")</f>
        <v/>
      </c>
      <c r="D56" t="str">
        <f>IF(A56&lt;&gt;"", VLOOKUP($A56, 'ICS-217'!$D$13:$N$184, 4, FALSE), "")</f>
        <v/>
      </c>
      <c r="E56" t="str">
        <f>IF(A56&lt;&gt;"", VLOOKUP($A56, 'ICS-217'!$D$13:$N$184, 5, FALSE), "")</f>
        <v/>
      </c>
      <c r="F56" t="str">
        <f>IF(A56&lt;&gt;"", VLOOKUP($A56, 'ICS-217'!$D$13:$N$184, 6, FALSE), "")</f>
        <v/>
      </c>
      <c r="G56" t="str">
        <f>IF(A56&lt;&gt;"", VLOOKUP($A56, 'ICS-217'!$D$13:$N$184, 7, FALSE), "")</f>
        <v/>
      </c>
      <c r="H56" t="str">
        <f>IF(A56&lt;&gt;"", VLOOKUP($A56, 'ICS-217'!$D$13:$N$184, 8, FALSE), "")</f>
        <v/>
      </c>
      <c r="I56" t="str">
        <f>IF(A56&lt;&gt;"", VLOOKUP($A56, 'ICS-217'!$D$13:$N$184, 9, FALSE), "")</f>
        <v/>
      </c>
      <c r="J56" t="str">
        <f>IF(A56&lt;&gt;"", VLOOKUP($A56, 'ICS-217'!$D$13:$N$184, 10, FALSE), "")</f>
        <v/>
      </c>
      <c r="K56" s="71" t="str">
        <f>IF($A56&lt;&gt;"", VLOOKUP($A56, 'ICS-217'!$C$13:$N$158, 13, FALSE), "")</f>
        <v/>
      </c>
    </row>
    <row r="57">
      <c r="A57" t="str">
        <f>IF('Emergency ICS-205'!C57&lt;&gt;"", 'Emergency ICS-205'!C57, "")</f>
        <v/>
      </c>
      <c r="B57" t="str">
        <f>IF(A57&lt;&gt;"", VLOOKUP($A57, 'ICS-217'!$D$13:$N$184, 2, FALSE), "")</f>
        <v/>
      </c>
      <c r="C57" t="str">
        <f>IF(A57&lt;&gt;"", VLOOKUP($A57, 'ICS-217'!$D$13:$N$184, 3, FALSE), "")</f>
        <v/>
      </c>
      <c r="D57" t="str">
        <f>IF(A57&lt;&gt;"", VLOOKUP($A57, 'ICS-217'!$D$13:$N$184, 4, FALSE), "")</f>
        <v/>
      </c>
      <c r="E57" t="str">
        <f>IF(A57&lt;&gt;"", VLOOKUP($A57, 'ICS-217'!$D$13:$N$184, 5, FALSE), "")</f>
        <v/>
      </c>
      <c r="F57" t="str">
        <f>IF(A57&lt;&gt;"", VLOOKUP($A57, 'ICS-217'!$D$13:$N$184, 6, FALSE), "")</f>
        <v/>
      </c>
      <c r="G57" t="str">
        <f>IF(A57&lt;&gt;"", VLOOKUP($A57, 'ICS-217'!$D$13:$N$184, 7, FALSE), "")</f>
        <v/>
      </c>
      <c r="H57" t="str">
        <f>IF(A57&lt;&gt;"", VLOOKUP($A57, 'ICS-217'!$D$13:$N$184, 8, FALSE), "")</f>
        <v/>
      </c>
      <c r="I57" t="str">
        <f>IF(A57&lt;&gt;"", VLOOKUP($A57, 'ICS-217'!$D$13:$N$184, 9, FALSE), "")</f>
        <v/>
      </c>
      <c r="J57" t="str">
        <f>IF(A57&lt;&gt;"", VLOOKUP($A57, 'ICS-217'!$D$13:$N$184, 10, FALSE), "")</f>
        <v/>
      </c>
      <c r="K57" s="71" t="str">
        <f>IF($A57&lt;&gt;"", VLOOKUP($A57, 'ICS-217'!$C$13:$N$158, 13, FALSE), "")</f>
        <v/>
      </c>
    </row>
    <row r="58">
      <c r="A58" t="str">
        <f>IF('Emergency ICS-205'!C58&lt;&gt;"", 'Emergency ICS-205'!C58, "")</f>
        <v/>
      </c>
      <c r="B58" t="str">
        <f>IF(A58&lt;&gt;"", VLOOKUP($A58, 'ICS-217'!$D$13:$N$184, 2, FALSE), "")</f>
        <v/>
      </c>
      <c r="C58" t="str">
        <f>IF(A58&lt;&gt;"", VLOOKUP($A58, 'ICS-217'!$D$13:$N$184, 3, FALSE), "")</f>
        <v/>
      </c>
      <c r="D58" t="str">
        <f>IF(A58&lt;&gt;"", VLOOKUP($A58, 'ICS-217'!$D$13:$N$184, 4, FALSE), "")</f>
        <v/>
      </c>
      <c r="E58" t="str">
        <f>IF(A58&lt;&gt;"", VLOOKUP($A58, 'ICS-217'!$D$13:$N$184, 5, FALSE), "")</f>
        <v/>
      </c>
      <c r="F58" t="str">
        <f>IF(A58&lt;&gt;"", VLOOKUP($A58, 'ICS-217'!$D$13:$N$184, 6, FALSE), "")</f>
        <v/>
      </c>
      <c r="G58" t="str">
        <f>IF(A58&lt;&gt;"", VLOOKUP($A58, 'ICS-217'!$D$13:$N$184, 7, FALSE), "")</f>
        <v/>
      </c>
      <c r="H58" t="str">
        <f>IF(A58&lt;&gt;"", VLOOKUP($A58, 'ICS-217'!$D$13:$N$184, 8, FALSE), "")</f>
        <v/>
      </c>
      <c r="I58" t="str">
        <f>IF(A58&lt;&gt;"", VLOOKUP($A58, 'ICS-217'!$D$13:$N$184, 9, FALSE), "")</f>
        <v/>
      </c>
      <c r="J58" t="str">
        <f>IF(A58&lt;&gt;"", VLOOKUP($A58, 'ICS-217'!$D$13:$N$184, 10, FALSE), "")</f>
        <v/>
      </c>
      <c r="K58" s="71" t="str">
        <f>IF($A58&lt;&gt;"", VLOOKUP($A58, 'ICS-217'!$C$13:$N$158, 13, FALSE), "")</f>
        <v/>
      </c>
    </row>
    <row r="59">
      <c r="A59" t="str">
        <f>IF('Emergency ICS-205'!C59&lt;&gt;"", 'Emergency ICS-205'!C59, "")</f>
        <v/>
      </c>
      <c r="B59" t="str">
        <f>IF(A59&lt;&gt;"", VLOOKUP($A59, 'ICS-217'!$D$13:$N$184, 2, FALSE), "")</f>
        <v/>
      </c>
      <c r="C59" t="str">
        <f>IF(A59&lt;&gt;"", VLOOKUP($A59, 'ICS-217'!$D$13:$N$184, 3, FALSE), "")</f>
        <v/>
      </c>
      <c r="D59" t="str">
        <f>IF(A59&lt;&gt;"", VLOOKUP($A59, 'ICS-217'!$D$13:$N$184, 4, FALSE), "")</f>
        <v/>
      </c>
      <c r="E59" t="str">
        <f>IF(A59&lt;&gt;"", VLOOKUP($A59, 'ICS-217'!$D$13:$N$184, 5, FALSE), "")</f>
        <v/>
      </c>
      <c r="F59" t="str">
        <f>IF(A59&lt;&gt;"", VLOOKUP($A59, 'ICS-217'!$D$13:$N$184, 6, FALSE), "")</f>
        <v/>
      </c>
      <c r="G59" t="str">
        <f>IF(A59&lt;&gt;"", VLOOKUP($A59, 'ICS-217'!$D$13:$N$184, 7, FALSE), "")</f>
        <v/>
      </c>
      <c r="H59" t="str">
        <f>IF(A59&lt;&gt;"", VLOOKUP($A59, 'ICS-217'!$D$13:$N$184, 8, FALSE), "")</f>
        <v/>
      </c>
      <c r="I59" t="str">
        <f>IF(A59&lt;&gt;"", VLOOKUP($A59, 'ICS-217'!$D$13:$N$184, 9, FALSE), "")</f>
        <v/>
      </c>
      <c r="J59" t="str">
        <f>IF(A59&lt;&gt;"", VLOOKUP($A59, 'ICS-217'!$D$13:$N$184, 10, FALSE), "")</f>
        <v/>
      </c>
      <c r="K59" s="71" t="str">
        <f>IF($A59&lt;&gt;"", VLOOKUP($A59, 'ICS-217'!$C$13:$N$158, 13, FALSE), "")</f>
        <v/>
      </c>
    </row>
    <row r="60">
      <c r="A60" t="str">
        <f>IF('Emergency ICS-205'!C60&lt;&gt;"", 'Emergency ICS-205'!C60, "")</f>
        <v/>
      </c>
      <c r="B60" t="str">
        <f>IF(A60&lt;&gt;"", VLOOKUP($A60, 'ICS-217'!$D$13:$N$184, 2, FALSE), "")</f>
        <v/>
      </c>
      <c r="C60" t="str">
        <f>IF(A60&lt;&gt;"", VLOOKUP($A60, 'ICS-217'!$D$13:$N$184, 3, FALSE), "")</f>
        <v/>
      </c>
      <c r="D60" t="str">
        <f>IF(A60&lt;&gt;"", VLOOKUP($A60, 'ICS-217'!$D$13:$N$184, 4, FALSE), "")</f>
        <v/>
      </c>
      <c r="E60" t="str">
        <f>IF(A60&lt;&gt;"", VLOOKUP($A60, 'ICS-217'!$D$13:$N$184, 5, FALSE), "")</f>
        <v/>
      </c>
      <c r="F60" t="str">
        <f>IF(A60&lt;&gt;"", VLOOKUP($A60, 'ICS-217'!$D$13:$N$184, 6, FALSE), "")</f>
        <v/>
      </c>
      <c r="G60" t="str">
        <f>IF(A60&lt;&gt;"", VLOOKUP($A60, 'ICS-217'!$D$13:$N$184, 7, FALSE), "")</f>
        <v/>
      </c>
      <c r="H60" t="str">
        <f>IF(A60&lt;&gt;"", VLOOKUP($A60, 'ICS-217'!$D$13:$N$184, 8, FALSE), "")</f>
        <v/>
      </c>
      <c r="I60" t="str">
        <f>IF(A60&lt;&gt;"", VLOOKUP($A60, 'ICS-217'!$D$13:$N$184, 9, FALSE), "")</f>
        <v/>
      </c>
      <c r="J60" t="str">
        <f>IF(A60&lt;&gt;"", VLOOKUP($A60, 'ICS-217'!$D$13:$N$184, 10, FALSE), "")</f>
        <v/>
      </c>
      <c r="K60" s="71" t="str">
        <f>IF($A60&lt;&gt;"", VLOOKUP($A60, 'ICS-217'!$C$13:$N$158, 13, FALSE), "")</f>
        <v/>
      </c>
    </row>
    <row r="61">
      <c r="A61" t="str">
        <f>IF('Emergency ICS-205'!C61&lt;&gt;"", 'Emergency ICS-205'!C61, "")</f>
        <v/>
      </c>
      <c r="B61" t="str">
        <f>IF(A61&lt;&gt;"", VLOOKUP($A61, 'ICS-217'!$D$13:$N$184, 2, FALSE), "")</f>
        <v/>
      </c>
      <c r="C61" t="str">
        <f>IF(A61&lt;&gt;"", VLOOKUP($A61, 'ICS-217'!$D$13:$N$184, 3, FALSE), "")</f>
        <v/>
      </c>
      <c r="D61" t="str">
        <f>IF(A61&lt;&gt;"", VLOOKUP($A61, 'ICS-217'!$D$13:$N$184, 4, FALSE), "")</f>
        <v/>
      </c>
      <c r="E61" t="str">
        <f>IF(A61&lt;&gt;"", VLOOKUP($A61, 'ICS-217'!$D$13:$N$184, 5, FALSE), "")</f>
        <v/>
      </c>
      <c r="F61" t="str">
        <f>IF(A61&lt;&gt;"", VLOOKUP($A61, 'ICS-217'!$D$13:$N$184, 6, FALSE), "")</f>
        <v/>
      </c>
      <c r="G61" t="str">
        <f>IF(A61&lt;&gt;"", VLOOKUP($A61, 'ICS-217'!$D$13:$N$184, 7, FALSE), "")</f>
        <v/>
      </c>
      <c r="H61" t="str">
        <f>IF(A61&lt;&gt;"", VLOOKUP($A61, 'ICS-217'!$D$13:$N$184, 8, FALSE), "")</f>
        <v/>
      </c>
      <c r="I61" t="str">
        <f>IF(A61&lt;&gt;"", VLOOKUP($A61, 'ICS-217'!$D$13:$N$184, 9, FALSE), "")</f>
        <v/>
      </c>
      <c r="J61" t="str">
        <f>IF(A61&lt;&gt;"", VLOOKUP($A61, 'ICS-217'!$D$13:$N$184, 10, FALSE), "")</f>
        <v/>
      </c>
      <c r="K61" s="71" t="str">
        <f>IF($A61&lt;&gt;"", VLOOKUP($A61, 'ICS-217'!$C$13:$N$158, 13, FALSE), "")</f>
        <v/>
      </c>
    </row>
    <row r="62">
      <c r="A62" t="str">
        <f>IF('Emergency ICS-205'!C62&lt;&gt;"", 'Emergency ICS-205'!C62, "")</f>
        <v/>
      </c>
      <c r="B62" t="str">
        <f>IF(A62&lt;&gt;"", VLOOKUP($A62, 'ICS-217'!$D$13:$N$184, 2, FALSE), "")</f>
        <v/>
      </c>
      <c r="C62" t="str">
        <f>IF(A62&lt;&gt;"", VLOOKUP($A62, 'ICS-217'!$D$13:$N$184, 3, FALSE), "")</f>
        <v/>
      </c>
      <c r="D62" t="str">
        <f>IF(A62&lt;&gt;"", VLOOKUP($A62, 'ICS-217'!$D$13:$N$184, 4, FALSE), "")</f>
        <v/>
      </c>
      <c r="E62" t="str">
        <f>IF(A62&lt;&gt;"", VLOOKUP($A62, 'ICS-217'!$D$13:$N$184, 5, FALSE), "")</f>
        <v/>
      </c>
      <c r="F62" t="str">
        <f>IF(A62&lt;&gt;"", VLOOKUP($A62, 'ICS-217'!$D$13:$N$184, 6, FALSE), "")</f>
        <v/>
      </c>
      <c r="G62" t="str">
        <f>IF(A62&lt;&gt;"", VLOOKUP($A62, 'ICS-217'!$D$13:$N$184, 7, FALSE), "")</f>
        <v/>
      </c>
      <c r="H62" t="str">
        <f>IF(A62&lt;&gt;"", VLOOKUP($A62, 'ICS-217'!$D$13:$N$184, 8, FALSE), "")</f>
        <v/>
      </c>
      <c r="I62" t="str">
        <f>IF(A62&lt;&gt;"", VLOOKUP($A62, 'ICS-217'!$D$13:$N$184, 9, FALSE), "")</f>
        <v/>
      </c>
      <c r="J62" t="str">
        <f>IF(A62&lt;&gt;"", VLOOKUP($A62, 'ICS-217'!$D$13:$N$184, 10, FALSE), "")</f>
        <v/>
      </c>
      <c r="K62" s="71" t="str">
        <f>IF($A62&lt;&gt;"", VLOOKUP($A62, 'ICS-217'!$C$13:$N$158, 13, FALSE), "")</f>
        <v/>
      </c>
    </row>
    <row r="63">
      <c r="A63" t="str">
        <f>IF('Emergency ICS-205'!C63&lt;&gt;"", 'Emergency ICS-205'!C63, "")</f>
        <v/>
      </c>
      <c r="B63" t="str">
        <f>IF(A63&lt;&gt;"", VLOOKUP($A63, 'ICS-217'!$D$13:$N$184, 2, FALSE), "")</f>
        <v/>
      </c>
      <c r="C63" t="str">
        <f>IF(A63&lt;&gt;"", VLOOKUP($A63, 'ICS-217'!$D$13:$N$184, 3, FALSE), "")</f>
        <v/>
      </c>
      <c r="D63" t="str">
        <f>IF(A63&lt;&gt;"", VLOOKUP($A63, 'ICS-217'!$D$13:$N$184, 4, FALSE), "")</f>
        <v/>
      </c>
      <c r="E63" t="str">
        <f>IF(A63&lt;&gt;"", VLOOKUP($A63, 'ICS-217'!$D$13:$N$184, 5, FALSE), "")</f>
        <v/>
      </c>
      <c r="F63" t="str">
        <f>IF(A63&lt;&gt;"", VLOOKUP($A63, 'ICS-217'!$D$13:$N$184, 6, FALSE), "")</f>
        <v/>
      </c>
      <c r="G63" t="str">
        <f>IF(A63&lt;&gt;"", VLOOKUP($A63, 'ICS-217'!$D$13:$N$184, 7, FALSE), "")</f>
        <v/>
      </c>
      <c r="H63" t="str">
        <f>IF(A63&lt;&gt;"", VLOOKUP($A63, 'ICS-217'!$D$13:$N$184, 8, FALSE), "")</f>
        <v/>
      </c>
      <c r="I63" t="str">
        <f>IF(A63&lt;&gt;"", VLOOKUP($A63, 'ICS-217'!$D$13:$N$184, 9, FALSE), "")</f>
        <v/>
      </c>
      <c r="J63" t="str">
        <f>IF(A63&lt;&gt;"", VLOOKUP($A63, 'ICS-217'!$D$13:$N$184, 10, FALSE), "")</f>
        <v/>
      </c>
      <c r="K63" s="71" t="str">
        <f>IF($A63&lt;&gt;"", VLOOKUP($A63, 'ICS-217'!$C$13:$N$158, 13, FALSE), "")</f>
        <v/>
      </c>
    </row>
    <row r="64">
      <c r="A64" t="str">
        <f>IF('Emergency ICS-205'!C64&lt;&gt;"", 'Emergency ICS-205'!C64, "")</f>
        <v/>
      </c>
      <c r="B64" t="str">
        <f>IF(A64&lt;&gt;"", VLOOKUP($A64, 'ICS-217'!$D$13:$N$184, 2, FALSE), "")</f>
        <v/>
      </c>
      <c r="C64" t="str">
        <f>IF(A64&lt;&gt;"", VLOOKUP($A64, 'ICS-217'!$D$13:$N$184, 3, FALSE), "")</f>
        <v/>
      </c>
      <c r="D64" t="str">
        <f>IF(A64&lt;&gt;"", VLOOKUP($A64, 'ICS-217'!$D$13:$N$184, 4, FALSE), "")</f>
        <v/>
      </c>
      <c r="E64" t="str">
        <f>IF(A64&lt;&gt;"", VLOOKUP($A64, 'ICS-217'!$D$13:$N$184, 5, FALSE), "")</f>
        <v/>
      </c>
      <c r="F64" t="str">
        <f>IF(A64&lt;&gt;"", VLOOKUP($A64, 'ICS-217'!$D$13:$N$184, 6, FALSE), "")</f>
        <v/>
      </c>
      <c r="G64" t="str">
        <f>IF(A64&lt;&gt;"", VLOOKUP($A64, 'ICS-217'!$D$13:$N$184, 7, FALSE), "")</f>
        <v/>
      </c>
      <c r="H64" t="str">
        <f>IF(A64&lt;&gt;"", VLOOKUP($A64, 'ICS-217'!$D$13:$N$184, 8, FALSE), "")</f>
        <v/>
      </c>
      <c r="I64" t="str">
        <f>IF(A64&lt;&gt;"", VLOOKUP($A64, 'ICS-217'!$D$13:$N$184, 9, FALSE), "")</f>
        <v/>
      </c>
      <c r="J64" t="str">
        <f>IF(A64&lt;&gt;"", VLOOKUP($A64, 'ICS-217'!$D$13:$N$184, 10, FALSE), "")</f>
        <v/>
      </c>
      <c r="K64" s="71" t="str">
        <f>IF($A64&lt;&gt;"", VLOOKUP($A64, 'ICS-217'!$C$13:$N$158, 13, FALSE), "")</f>
        <v/>
      </c>
    </row>
    <row r="65">
      <c r="A65" t="str">
        <f>IF('Emergency ICS-205'!C65&lt;&gt;"", 'Emergency ICS-205'!C65, "")</f>
        <v/>
      </c>
      <c r="B65" t="str">
        <f>IF(A65&lt;&gt;"", VLOOKUP($A65, 'ICS-217'!$D$13:$N$184, 2, FALSE), "")</f>
        <v/>
      </c>
      <c r="C65" t="str">
        <f>IF(A65&lt;&gt;"", VLOOKUP($A65, 'ICS-217'!$D$13:$N$184, 3, FALSE), "")</f>
        <v/>
      </c>
      <c r="D65" t="str">
        <f>IF(A65&lt;&gt;"", VLOOKUP($A65, 'ICS-217'!$D$13:$N$184, 4, FALSE), "")</f>
        <v/>
      </c>
      <c r="E65" t="str">
        <f>IF(A65&lt;&gt;"", VLOOKUP($A65, 'ICS-217'!$D$13:$N$184, 5, FALSE), "")</f>
        <v/>
      </c>
      <c r="F65" t="str">
        <f>IF(A65&lt;&gt;"", VLOOKUP($A65, 'ICS-217'!$D$13:$N$184, 6, FALSE), "")</f>
        <v/>
      </c>
      <c r="G65" t="str">
        <f>IF(A65&lt;&gt;"", VLOOKUP($A65, 'ICS-217'!$D$13:$N$184, 7, FALSE), "")</f>
        <v/>
      </c>
      <c r="H65" t="str">
        <f>IF(A65&lt;&gt;"", VLOOKUP($A65, 'ICS-217'!$D$13:$N$184, 8, FALSE), "")</f>
        <v/>
      </c>
      <c r="I65" t="str">
        <f>IF(A65&lt;&gt;"", VLOOKUP($A65, 'ICS-217'!$D$13:$N$184, 9, FALSE), "")</f>
        <v/>
      </c>
      <c r="J65" t="str">
        <f>IF(A65&lt;&gt;"", VLOOKUP($A65, 'ICS-217'!$D$13:$N$184, 10, FALSE), "")</f>
        <v/>
      </c>
      <c r="K65" s="71" t="str">
        <f>IF($A65&lt;&gt;"", VLOOKUP($A65, 'ICS-217'!$C$13:$N$158, 13, FALSE), "")</f>
        <v/>
      </c>
    </row>
    <row r="66">
      <c r="A66" t="str">
        <f>IF('Emergency ICS-205'!C66&lt;&gt;"", 'Emergency ICS-205'!C66, "")</f>
        <v/>
      </c>
      <c r="B66" t="str">
        <f>IF(A66&lt;&gt;"", VLOOKUP($A66, 'ICS-217'!$D$13:$N$184, 2, FALSE), "")</f>
        <v/>
      </c>
      <c r="C66" t="str">
        <f>IF(A66&lt;&gt;"", VLOOKUP($A66, 'ICS-217'!$D$13:$N$184, 3, FALSE), "")</f>
        <v/>
      </c>
      <c r="D66" t="str">
        <f>IF(A66&lt;&gt;"", VLOOKUP($A66, 'ICS-217'!$D$13:$N$184, 4, FALSE), "")</f>
        <v/>
      </c>
      <c r="E66" t="str">
        <f>IF(A66&lt;&gt;"", VLOOKUP($A66, 'ICS-217'!$D$13:$N$184, 5, FALSE), "")</f>
        <v/>
      </c>
      <c r="F66" t="str">
        <f>IF(A66&lt;&gt;"", VLOOKUP($A66, 'ICS-217'!$D$13:$N$184, 6, FALSE), "")</f>
        <v/>
      </c>
      <c r="G66" t="str">
        <f>IF(A66&lt;&gt;"", VLOOKUP($A66, 'ICS-217'!$D$13:$N$184, 7, FALSE), "")</f>
        <v/>
      </c>
      <c r="H66" t="str">
        <f>IF(A66&lt;&gt;"", VLOOKUP($A66, 'ICS-217'!$D$13:$N$184, 8, FALSE), "")</f>
        <v/>
      </c>
      <c r="I66" t="str">
        <f>IF(A66&lt;&gt;"", VLOOKUP($A66, 'ICS-217'!$D$13:$N$184, 9, FALSE), "")</f>
        <v/>
      </c>
      <c r="J66" t="str">
        <f>IF(A66&lt;&gt;"", VLOOKUP($A66, 'ICS-217'!$D$13:$N$184, 10, FALSE), "")</f>
        <v/>
      </c>
      <c r="K66" s="71" t="str">
        <f>IF($A66&lt;&gt;"", VLOOKUP($A66, 'ICS-217'!$C$13:$N$158, 13, FALSE), "")</f>
        <v/>
      </c>
    </row>
    <row r="67">
      <c r="A67" t="str">
        <f>IF('Emergency ICS-205'!C67&lt;&gt;"", 'Emergency ICS-205'!C67, "")</f>
        <v/>
      </c>
      <c r="B67" t="str">
        <f>IF(A67&lt;&gt;"", VLOOKUP($A67, 'ICS-217'!$D$13:$N$184, 2, FALSE), "")</f>
        <v/>
      </c>
      <c r="C67" t="str">
        <f>IF(A67&lt;&gt;"", VLOOKUP($A67, 'ICS-217'!$D$13:$N$184, 3, FALSE), "")</f>
        <v/>
      </c>
      <c r="D67" t="str">
        <f>IF(A67&lt;&gt;"", VLOOKUP($A67, 'ICS-217'!$D$13:$N$184, 4, FALSE), "")</f>
        <v/>
      </c>
      <c r="E67" t="str">
        <f>IF(A67&lt;&gt;"", VLOOKUP($A67, 'ICS-217'!$D$13:$N$184, 5, FALSE), "")</f>
        <v/>
      </c>
      <c r="F67" t="str">
        <f>IF(A67&lt;&gt;"", VLOOKUP($A67, 'ICS-217'!$D$13:$N$184, 6, FALSE), "")</f>
        <v/>
      </c>
      <c r="G67" t="str">
        <f>IF(A67&lt;&gt;"", VLOOKUP($A67, 'ICS-217'!$D$13:$N$184, 7, FALSE), "")</f>
        <v/>
      </c>
      <c r="H67" t="str">
        <f>IF(A67&lt;&gt;"", VLOOKUP($A67, 'ICS-217'!$D$13:$N$184, 8, FALSE), "")</f>
        <v/>
      </c>
      <c r="I67" t="str">
        <f>IF(A67&lt;&gt;"", VLOOKUP($A67, 'ICS-217'!$D$13:$N$184, 9, FALSE), "")</f>
        <v/>
      </c>
      <c r="J67" t="str">
        <f>IF(A67&lt;&gt;"", VLOOKUP($A67, 'ICS-217'!$D$13:$N$184, 10, FALSE), "")</f>
        <v/>
      </c>
      <c r="K67" s="71" t="str">
        <f>IF($A67&lt;&gt;"", VLOOKUP($A67, 'ICS-217'!$C$13:$N$158, 13, FALSE), "")</f>
        <v/>
      </c>
    </row>
    <row r="68">
      <c r="A68" t="str">
        <f>IF('Emergency ICS-205'!C68&lt;&gt;"", 'Emergency ICS-205'!C68, "")</f>
        <v/>
      </c>
      <c r="B68" t="str">
        <f>IF(A68&lt;&gt;"", VLOOKUP($A68, 'ICS-217'!$D$13:$N$184, 2, FALSE), "")</f>
        <v/>
      </c>
      <c r="C68" t="str">
        <f>IF(A68&lt;&gt;"", VLOOKUP($A68, 'ICS-217'!$D$13:$N$184, 3, FALSE), "")</f>
        <v/>
      </c>
      <c r="D68" t="str">
        <f>IF(A68&lt;&gt;"", VLOOKUP($A68, 'ICS-217'!$D$13:$N$184, 4, FALSE), "")</f>
        <v/>
      </c>
      <c r="E68" t="str">
        <f>IF(A68&lt;&gt;"", VLOOKUP($A68, 'ICS-217'!$D$13:$N$184, 5, FALSE), "")</f>
        <v/>
      </c>
      <c r="F68" t="str">
        <f>IF(A68&lt;&gt;"", VLOOKUP($A68, 'ICS-217'!$D$13:$N$184, 6, FALSE), "")</f>
        <v/>
      </c>
      <c r="G68" t="str">
        <f>IF(A68&lt;&gt;"", VLOOKUP($A68, 'ICS-217'!$D$13:$N$184, 7, FALSE), "")</f>
        <v/>
      </c>
      <c r="H68" t="str">
        <f>IF(A68&lt;&gt;"", VLOOKUP($A68, 'ICS-217'!$D$13:$N$184, 8, FALSE), "")</f>
        <v/>
      </c>
      <c r="I68" t="str">
        <f>IF(A68&lt;&gt;"", VLOOKUP($A68, 'ICS-217'!$D$13:$N$184, 9, FALSE), "")</f>
        <v/>
      </c>
      <c r="J68" t="str">
        <f>IF(A68&lt;&gt;"", VLOOKUP($A68, 'ICS-217'!$D$13:$N$184, 10, FALSE), "")</f>
        <v/>
      </c>
      <c r="K68" s="71" t="str">
        <f>IF($A68&lt;&gt;"", VLOOKUP($A68, 'ICS-217'!$C$13:$N$158, 13, FALSE), "")</f>
        <v/>
      </c>
    </row>
    <row r="69">
      <c r="A69" t="str">
        <f>IF('Emergency ICS-205'!C69&lt;&gt;"", 'Emergency ICS-205'!C69, "")</f>
        <v/>
      </c>
      <c r="B69" t="str">
        <f>IF(A69&lt;&gt;"", VLOOKUP($A69, 'ICS-217'!$D$13:$N$184, 2, FALSE), "")</f>
        <v/>
      </c>
      <c r="C69" t="str">
        <f>IF(A69&lt;&gt;"", VLOOKUP($A69, 'ICS-217'!$D$13:$N$184, 3, FALSE), "")</f>
        <v/>
      </c>
      <c r="D69" t="str">
        <f>IF(A69&lt;&gt;"", VLOOKUP($A69, 'ICS-217'!$D$13:$N$184, 4, FALSE), "")</f>
        <v/>
      </c>
      <c r="E69" t="str">
        <f>IF(A69&lt;&gt;"", VLOOKUP($A69, 'ICS-217'!$D$13:$N$184, 5, FALSE), "")</f>
        <v/>
      </c>
      <c r="F69" t="str">
        <f>IF(A69&lt;&gt;"", VLOOKUP($A69, 'ICS-217'!$D$13:$N$184, 6, FALSE), "")</f>
        <v/>
      </c>
      <c r="G69" t="str">
        <f>IF(A69&lt;&gt;"", VLOOKUP($A69, 'ICS-217'!$D$13:$N$184, 7, FALSE), "")</f>
        <v/>
      </c>
      <c r="H69" t="str">
        <f>IF(A69&lt;&gt;"", VLOOKUP($A69, 'ICS-217'!$D$13:$N$184, 8, FALSE), "")</f>
        <v/>
      </c>
      <c r="I69" t="str">
        <f>IF(A69&lt;&gt;"", VLOOKUP($A69, 'ICS-217'!$D$13:$N$184, 9, FALSE), "")</f>
        <v/>
      </c>
      <c r="J69" t="str">
        <f>IF(A69&lt;&gt;"", VLOOKUP($A69, 'ICS-217'!$D$13:$N$184, 10, FALSE), "")</f>
        <v/>
      </c>
      <c r="K69" s="71" t="str">
        <f>IF($A69&lt;&gt;"", VLOOKUP($A69, 'ICS-217'!$C$13:$N$158, 13, FALSE), "")</f>
        <v/>
      </c>
    </row>
    <row r="70">
      <c r="A70" t="str">
        <f>IF('Emergency ICS-205'!C70&lt;&gt;"", 'Emergency ICS-205'!C70, "")</f>
        <v/>
      </c>
      <c r="B70" t="str">
        <f>IF(A70&lt;&gt;"", VLOOKUP($A70, 'ICS-217'!$D$13:$N$184, 2, FALSE), "")</f>
        <v/>
      </c>
      <c r="C70" t="str">
        <f>IF(A70&lt;&gt;"", VLOOKUP($A70, 'ICS-217'!$D$13:$N$184, 3, FALSE), "")</f>
        <v/>
      </c>
      <c r="D70" t="str">
        <f>IF(A70&lt;&gt;"", VLOOKUP($A70, 'ICS-217'!$D$13:$N$184, 4, FALSE), "")</f>
        <v/>
      </c>
      <c r="E70" t="str">
        <f>IF(A70&lt;&gt;"", VLOOKUP($A70, 'ICS-217'!$D$13:$N$184, 5, FALSE), "")</f>
        <v/>
      </c>
      <c r="F70" t="str">
        <f>IF(A70&lt;&gt;"", VLOOKUP($A70, 'ICS-217'!$D$13:$N$184, 6, FALSE), "")</f>
        <v/>
      </c>
      <c r="G70" t="str">
        <f>IF(A70&lt;&gt;"", VLOOKUP($A70, 'ICS-217'!$D$13:$N$184, 7, FALSE), "")</f>
        <v/>
      </c>
      <c r="H70" t="str">
        <f>IF(A70&lt;&gt;"", VLOOKUP($A70, 'ICS-217'!$D$13:$N$184, 8, FALSE), "")</f>
        <v/>
      </c>
      <c r="I70" t="str">
        <f>IF(A70&lt;&gt;"", VLOOKUP($A70, 'ICS-217'!$D$13:$N$184, 9, FALSE), "")</f>
        <v/>
      </c>
      <c r="J70" t="str">
        <f>IF(A70&lt;&gt;"", VLOOKUP($A70, 'ICS-217'!$D$13:$N$184, 10, FALSE), "")</f>
        <v/>
      </c>
      <c r="K70" s="71" t="str">
        <f>IF($A70&lt;&gt;"", VLOOKUP($A70, 'ICS-217'!$C$13:$N$158, 13, FALSE), "")</f>
        <v/>
      </c>
    </row>
    <row r="71">
      <c r="A71" t="str">
        <f>IF('Emergency ICS-205'!C71&lt;&gt;"", 'Emergency ICS-205'!C71, "")</f>
        <v/>
      </c>
      <c r="B71" t="str">
        <f>IF(A71&lt;&gt;"", VLOOKUP($A71, 'ICS-217'!$D$13:$N$184, 2, FALSE), "")</f>
        <v/>
      </c>
      <c r="C71" t="str">
        <f>IF(A71&lt;&gt;"", VLOOKUP($A71, 'ICS-217'!$D$13:$N$184, 3, FALSE), "")</f>
        <v/>
      </c>
      <c r="D71" t="str">
        <f>IF(A71&lt;&gt;"", VLOOKUP($A71, 'ICS-217'!$D$13:$N$184, 4, FALSE), "")</f>
        <v/>
      </c>
      <c r="E71" t="str">
        <f>IF(A71&lt;&gt;"", VLOOKUP($A71, 'ICS-217'!$D$13:$N$184, 5, FALSE), "")</f>
        <v/>
      </c>
      <c r="F71" t="str">
        <f>IF(A71&lt;&gt;"", VLOOKUP($A71, 'ICS-217'!$D$13:$N$184, 6, FALSE), "")</f>
        <v/>
      </c>
      <c r="G71" t="str">
        <f>IF(A71&lt;&gt;"", VLOOKUP($A71, 'ICS-217'!$D$13:$N$184, 7, FALSE), "")</f>
        <v/>
      </c>
      <c r="H71" t="str">
        <f>IF(A71&lt;&gt;"", VLOOKUP($A71, 'ICS-217'!$D$13:$N$184, 8, FALSE), "")</f>
        <v/>
      </c>
      <c r="I71" t="str">
        <f>IF(A71&lt;&gt;"", VLOOKUP($A71, 'ICS-217'!$D$13:$N$184, 9, FALSE), "")</f>
        <v/>
      </c>
      <c r="J71" t="str">
        <f>IF(A71&lt;&gt;"", VLOOKUP($A71, 'ICS-217'!$D$13:$N$184, 10, FALSE), "")</f>
        <v/>
      </c>
      <c r="K71" s="71" t="str">
        <f>IF($A71&lt;&gt;"", VLOOKUP($A71, 'ICS-217'!$C$13:$N$158, 13, FALSE), "")</f>
        <v/>
      </c>
    </row>
    <row r="72">
      <c r="A72" t="str">
        <f>IF('Emergency ICS-205'!C72&lt;&gt;"", 'Emergency ICS-205'!C72, "")</f>
        <v/>
      </c>
      <c r="B72" t="str">
        <f>IF(A72&lt;&gt;"", VLOOKUP($A72, 'ICS-217'!$D$13:$N$184, 2, FALSE), "")</f>
        <v/>
      </c>
      <c r="C72" t="str">
        <f>IF(A72&lt;&gt;"", VLOOKUP($A72, 'ICS-217'!$D$13:$N$184, 3, FALSE), "")</f>
        <v/>
      </c>
      <c r="D72" t="str">
        <f>IF(A72&lt;&gt;"", VLOOKUP($A72, 'ICS-217'!$D$13:$N$184, 4, FALSE), "")</f>
        <v/>
      </c>
      <c r="E72" t="str">
        <f>IF(A72&lt;&gt;"", VLOOKUP($A72, 'ICS-217'!$D$13:$N$184, 5, FALSE), "")</f>
        <v/>
      </c>
      <c r="F72" t="str">
        <f>IF(A72&lt;&gt;"", VLOOKUP($A72, 'ICS-217'!$D$13:$N$184, 6, FALSE), "")</f>
        <v/>
      </c>
      <c r="G72" t="str">
        <f>IF(A72&lt;&gt;"", VLOOKUP($A72, 'ICS-217'!$D$13:$N$184, 7, FALSE), "")</f>
        <v/>
      </c>
      <c r="H72" t="str">
        <f>IF(A72&lt;&gt;"", VLOOKUP($A72, 'ICS-217'!$D$13:$N$184, 8, FALSE), "")</f>
        <v/>
      </c>
      <c r="I72" t="str">
        <f>IF(A72&lt;&gt;"", VLOOKUP($A72, 'ICS-217'!$D$13:$N$184, 9, FALSE), "")</f>
        <v/>
      </c>
      <c r="J72" t="str">
        <f>IF(A72&lt;&gt;"", VLOOKUP($A72, 'ICS-217'!$D$13:$N$184, 10, FALSE), "")</f>
        <v/>
      </c>
      <c r="K72" s="71" t="str">
        <f>IF($A72&lt;&gt;"", VLOOKUP($A72, 'ICS-217'!$C$13:$N$158, 13, FALSE), "")</f>
        <v/>
      </c>
    </row>
    <row r="73">
      <c r="A73" t="str">
        <f>IF('Emergency ICS-205'!C73&lt;&gt;"", 'Emergency ICS-205'!C73, "")</f>
        <v/>
      </c>
      <c r="B73" t="str">
        <f>IF(A73&lt;&gt;"", VLOOKUP($A73, 'ICS-217'!$D$13:$N$184, 2, FALSE), "")</f>
        <v/>
      </c>
      <c r="C73" t="str">
        <f>IF(A73&lt;&gt;"", VLOOKUP($A73, 'ICS-217'!$D$13:$N$184, 3, FALSE), "")</f>
        <v/>
      </c>
      <c r="D73" t="str">
        <f>IF(A73&lt;&gt;"", VLOOKUP($A73, 'ICS-217'!$D$13:$N$184, 4, FALSE), "")</f>
        <v/>
      </c>
      <c r="E73" t="str">
        <f>IF(A73&lt;&gt;"", VLOOKUP($A73, 'ICS-217'!$D$13:$N$184, 5, FALSE), "")</f>
        <v/>
      </c>
      <c r="F73" t="str">
        <f>IF(A73&lt;&gt;"", VLOOKUP($A73, 'ICS-217'!$D$13:$N$184, 6, FALSE), "")</f>
        <v/>
      </c>
      <c r="G73" t="str">
        <f>IF(A73&lt;&gt;"", VLOOKUP($A73, 'ICS-217'!$D$13:$N$184, 7, FALSE), "")</f>
        <v/>
      </c>
      <c r="H73" t="str">
        <f>IF(A73&lt;&gt;"", VLOOKUP($A73, 'ICS-217'!$D$13:$N$184, 8, FALSE), "")</f>
        <v/>
      </c>
      <c r="I73" t="str">
        <f>IF(A73&lt;&gt;"", VLOOKUP($A73, 'ICS-217'!$D$13:$N$184, 9, FALSE), "")</f>
        <v/>
      </c>
      <c r="J73" t="str">
        <f>IF(A73&lt;&gt;"", VLOOKUP($A73, 'ICS-217'!$D$13:$N$184, 10, FALSE), "")</f>
        <v/>
      </c>
      <c r="K73" s="71" t="str">
        <f>IF($A73&lt;&gt;"", VLOOKUP($A73, 'ICS-217'!$C$13:$N$158, 13, FALSE), "")</f>
        <v/>
      </c>
    </row>
    <row r="74">
      <c r="A74" t="str">
        <f>IF('Emergency ICS-205'!C74&lt;&gt;"", 'Emergency ICS-205'!C74, "")</f>
        <v/>
      </c>
      <c r="B74" t="str">
        <f>IF(A74&lt;&gt;"", VLOOKUP($A74, 'ICS-217'!$D$13:$N$184, 2, FALSE), "")</f>
        <v/>
      </c>
      <c r="C74" t="str">
        <f>IF(A74&lt;&gt;"", VLOOKUP($A74, 'ICS-217'!$D$13:$N$184, 3, FALSE), "")</f>
        <v/>
      </c>
      <c r="D74" t="str">
        <f>IF(A74&lt;&gt;"", VLOOKUP($A74, 'ICS-217'!$D$13:$N$184, 4, FALSE), "")</f>
        <v/>
      </c>
      <c r="E74" t="str">
        <f>IF(A74&lt;&gt;"", VLOOKUP($A74, 'ICS-217'!$D$13:$N$184, 5, FALSE), "")</f>
        <v/>
      </c>
      <c r="F74" t="str">
        <f>IF(A74&lt;&gt;"", VLOOKUP($A74, 'ICS-217'!$D$13:$N$184, 6, FALSE), "")</f>
        <v/>
      </c>
      <c r="G74" t="str">
        <f>IF(A74&lt;&gt;"", VLOOKUP($A74, 'ICS-217'!$D$13:$N$184, 7, FALSE), "")</f>
        <v/>
      </c>
      <c r="H74" t="str">
        <f>IF(A74&lt;&gt;"", VLOOKUP($A74, 'ICS-217'!$D$13:$N$184, 8, FALSE), "")</f>
        <v/>
      </c>
      <c r="I74" t="str">
        <f>IF(A74&lt;&gt;"", VLOOKUP($A74, 'ICS-217'!$D$13:$N$184, 9, FALSE), "")</f>
        <v/>
      </c>
      <c r="J74" t="str">
        <f>IF(A74&lt;&gt;"", VLOOKUP($A74, 'ICS-217'!$D$13:$N$184, 10, FALSE), "")</f>
        <v/>
      </c>
      <c r="K74" s="71" t="str">
        <f>IF($A74&lt;&gt;"", VLOOKUP($A74, 'ICS-217'!$C$13:$N$158, 13, FALSE), "")</f>
        <v/>
      </c>
    </row>
    <row r="75">
      <c r="A75" t="str">
        <f>IF('Emergency ICS-205'!C75&lt;&gt;"", 'Emergency ICS-205'!C75, "")</f>
        <v/>
      </c>
      <c r="B75" t="str">
        <f>IF(A75&lt;&gt;"", VLOOKUP($A75, 'ICS-217'!$D$13:$N$184, 2, FALSE), "")</f>
        <v/>
      </c>
      <c r="C75" t="str">
        <f>IF(A75&lt;&gt;"", VLOOKUP($A75, 'ICS-217'!$D$13:$N$184, 3, FALSE), "")</f>
        <v/>
      </c>
      <c r="D75" t="str">
        <f>IF(A75&lt;&gt;"", VLOOKUP($A75, 'ICS-217'!$D$13:$N$184, 4, FALSE), "")</f>
        <v/>
      </c>
      <c r="E75" t="str">
        <f>IF(A75&lt;&gt;"", VLOOKUP($A75, 'ICS-217'!$D$13:$N$184, 5, FALSE), "")</f>
        <v/>
      </c>
      <c r="F75" t="str">
        <f>IF(A75&lt;&gt;"", VLOOKUP($A75, 'ICS-217'!$D$13:$N$184, 6, FALSE), "")</f>
        <v/>
      </c>
      <c r="G75" t="str">
        <f>IF(A75&lt;&gt;"", VLOOKUP($A75, 'ICS-217'!$D$13:$N$184, 7, FALSE), "")</f>
        <v/>
      </c>
      <c r="H75" t="str">
        <f>IF(A75&lt;&gt;"", VLOOKUP($A75, 'ICS-217'!$D$13:$N$184, 8, FALSE), "")</f>
        <v/>
      </c>
      <c r="I75" t="str">
        <f>IF(A75&lt;&gt;"", VLOOKUP($A75, 'ICS-217'!$D$13:$N$184, 9, FALSE), "")</f>
        <v/>
      </c>
      <c r="J75" t="str">
        <f>IF(A75&lt;&gt;"", VLOOKUP($A75, 'ICS-217'!$D$13:$N$184, 10, FALSE), "")</f>
        <v/>
      </c>
      <c r="K75" s="71" t="str">
        <f>IF($A75&lt;&gt;"", VLOOKUP($A75, 'ICS-217'!$C$13:$N$158, 13, FALSE), "")</f>
        <v/>
      </c>
    </row>
    <row r="76">
      <c r="A76" t="str">
        <f>IF('Emergency ICS-205'!C76&lt;&gt;"", 'Emergency ICS-205'!C76, "")</f>
        <v/>
      </c>
      <c r="B76" t="str">
        <f>IF(A76&lt;&gt;"", VLOOKUP($A76, 'ICS-217'!$D$13:$N$184, 2, FALSE), "")</f>
        <v/>
      </c>
      <c r="C76" t="str">
        <f>IF(A76&lt;&gt;"", VLOOKUP($A76, 'ICS-217'!$D$13:$N$184, 3, FALSE), "")</f>
        <v/>
      </c>
      <c r="D76" t="str">
        <f>IF(A76&lt;&gt;"", VLOOKUP($A76, 'ICS-217'!$D$13:$N$184, 4, FALSE), "")</f>
        <v/>
      </c>
      <c r="E76" t="str">
        <f>IF(A76&lt;&gt;"", VLOOKUP($A76, 'ICS-217'!$D$13:$N$184, 5, FALSE), "")</f>
        <v/>
      </c>
      <c r="F76" t="str">
        <f>IF(A76&lt;&gt;"", VLOOKUP($A76, 'ICS-217'!$D$13:$N$184, 6, FALSE), "")</f>
        <v/>
      </c>
      <c r="G76" t="str">
        <f>IF(A76&lt;&gt;"", VLOOKUP($A76, 'ICS-217'!$D$13:$N$184, 7, FALSE), "")</f>
        <v/>
      </c>
      <c r="H76" t="str">
        <f>IF(A76&lt;&gt;"", VLOOKUP($A76, 'ICS-217'!$D$13:$N$184, 8, FALSE), "")</f>
        <v/>
      </c>
      <c r="I76" t="str">
        <f>IF(A76&lt;&gt;"", VLOOKUP($A76, 'ICS-217'!$D$13:$N$184, 9, FALSE), "")</f>
        <v/>
      </c>
      <c r="J76" t="str">
        <f>IF(A76&lt;&gt;"", VLOOKUP($A76, 'ICS-217'!$D$13:$N$184, 10, FALSE), "")</f>
        <v/>
      </c>
      <c r="K76" s="71" t="str">
        <f>IF($A76&lt;&gt;"", VLOOKUP($A76, 'ICS-217'!$C$13:$N$158, 13, FALSE), "")</f>
        <v/>
      </c>
    </row>
    <row r="77">
      <c r="A77" t="str">
        <f>IF('Emergency ICS-205'!C77&lt;&gt;"", 'Emergency ICS-205'!C77, "")</f>
        <v/>
      </c>
      <c r="B77" t="str">
        <f>IF(A77&lt;&gt;"", VLOOKUP($A77, 'ICS-217'!$D$13:$N$184, 2, FALSE), "")</f>
        <v/>
      </c>
      <c r="C77" t="str">
        <f>IF(A77&lt;&gt;"", VLOOKUP($A77, 'ICS-217'!$D$13:$N$184, 3, FALSE), "")</f>
        <v/>
      </c>
      <c r="D77" t="str">
        <f>IF(A77&lt;&gt;"", VLOOKUP($A77, 'ICS-217'!$D$13:$N$184, 4, FALSE), "")</f>
        <v/>
      </c>
      <c r="E77" t="str">
        <f>IF(A77&lt;&gt;"", VLOOKUP($A77, 'ICS-217'!$D$13:$N$184, 5, FALSE), "")</f>
        <v/>
      </c>
      <c r="F77" t="str">
        <f>IF(A77&lt;&gt;"", VLOOKUP($A77, 'ICS-217'!$D$13:$N$184, 6, FALSE), "")</f>
        <v/>
      </c>
      <c r="G77" t="str">
        <f>IF(A77&lt;&gt;"", VLOOKUP($A77, 'ICS-217'!$D$13:$N$184, 7, FALSE), "")</f>
        <v/>
      </c>
      <c r="H77" t="str">
        <f>IF(A77&lt;&gt;"", VLOOKUP($A77, 'ICS-217'!$D$13:$N$184, 8, FALSE), "")</f>
        <v/>
      </c>
      <c r="I77" t="str">
        <f>IF(A77&lt;&gt;"", VLOOKUP($A77, 'ICS-217'!$D$13:$N$184, 9, FALSE), "")</f>
        <v/>
      </c>
      <c r="J77" t="str">
        <f>IF(A77&lt;&gt;"", VLOOKUP($A77, 'ICS-217'!$D$13:$N$184, 10, FALSE), "")</f>
        <v/>
      </c>
      <c r="K77" s="71" t="str">
        <f>IF($A77&lt;&gt;"", VLOOKUP($A77, 'ICS-217'!$C$13:$N$158, 13, FALSE), "")</f>
        <v/>
      </c>
    </row>
    <row r="78">
      <c r="A78" t="str">
        <f>IF('Emergency ICS-205'!C78&lt;&gt;"", 'Emergency ICS-205'!C78, "")</f>
        <v/>
      </c>
      <c r="B78" t="str">
        <f>IF(A78&lt;&gt;"", VLOOKUP($A78, 'ICS-217'!$D$13:$N$184, 2, FALSE), "")</f>
        <v/>
      </c>
      <c r="C78" t="str">
        <f>IF(A78&lt;&gt;"", VLOOKUP($A78, 'ICS-217'!$D$13:$N$184, 3, FALSE), "")</f>
        <v/>
      </c>
      <c r="D78" t="str">
        <f>IF(A78&lt;&gt;"", VLOOKUP($A78, 'ICS-217'!$D$13:$N$184, 4, FALSE), "")</f>
        <v/>
      </c>
      <c r="E78" t="str">
        <f>IF(A78&lt;&gt;"", VLOOKUP($A78, 'ICS-217'!$D$13:$N$184, 5, FALSE), "")</f>
        <v/>
      </c>
      <c r="F78" t="str">
        <f>IF(A78&lt;&gt;"", VLOOKUP($A78, 'ICS-217'!$D$13:$N$184, 6, FALSE), "")</f>
        <v/>
      </c>
      <c r="G78" t="str">
        <f>IF(A78&lt;&gt;"", VLOOKUP($A78, 'ICS-217'!$D$13:$N$184, 7, FALSE), "")</f>
        <v/>
      </c>
      <c r="H78" t="str">
        <f>IF(A78&lt;&gt;"", VLOOKUP($A78, 'ICS-217'!$D$13:$N$184, 8, FALSE), "")</f>
        <v/>
      </c>
      <c r="I78" t="str">
        <f>IF(A78&lt;&gt;"", VLOOKUP($A78, 'ICS-217'!$D$13:$N$184, 9, FALSE), "")</f>
        <v/>
      </c>
      <c r="J78" t="str">
        <f>IF(A78&lt;&gt;"", VLOOKUP($A78, 'ICS-217'!$D$13:$N$184, 10, FALSE), "")</f>
        <v/>
      </c>
      <c r="K78" s="71" t="str">
        <f>IF($A78&lt;&gt;"", VLOOKUP($A78, 'ICS-217'!$C$13:$N$158, 13, FALSE), "")</f>
        <v/>
      </c>
    </row>
    <row r="79">
      <c r="A79" t="str">
        <f>IF('Emergency ICS-205'!C79&lt;&gt;"", 'Emergency ICS-205'!C79, "")</f>
        <v/>
      </c>
      <c r="B79" t="str">
        <f>IF(A79&lt;&gt;"", VLOOKUP($A79, 'ICS-217'!$D$13:$N$184, 2, FALSE), "")</f>
        <v/>
      </c>
      <c r="C79" t="str">
        <f>IF(A79&lt;&gt;"", VLOOKUP($A79, 'ICS-217'!$D$13:$N$184, 3, FALSE), "")</f>
        <v/>
      </c>
      <c r="D79" t="str">
        <f>IF(A79&lt;&gt;"", VLOOKUP($A79, 'ICS-217'!$D$13:$N$184, 4, FALSE), "")</f>
        <v/>
      </c>
      <c r="E79" t="str">
        <f>IF(A79&lt;&gt;"", VLOOKUP($A79, 'ICS-217'!$D$13:$N$184, 5, FALSE), "")</f>
        <v/>
      </c>
      <c r="F79" t="str">
        <f>IF(A79&lt;&gt;"", VLOOKUP($A79, 'ICS-217'!$D$13:$N$184, 6, FALSE), "")</f>
        <v/>
      </c>
      <c r="G79" t="str">
        <f>IF(A79&lt;&gt;"", VLOOKUP($A79, 'ICS-217'!$D$13:$N$184, 7, FALSE), "")</f>
        <v/>
      </c>
      <c r="H79" t="str">
        <f>IF(A79&lt;&gt;"", VLOOKUP($A79, 'ICS-217'!$D$13:$N$184, 8, FALSE), "")</f>
        <v/>
      </c>
      <c r="I79" t="str">
        <f>IF(A79&lt;&gt;"", VLOOKUP($A79, 'ICS-217'!$D$13:$N$184, 9, FALSE), "")</f>
        <v/>
      </c>
      <c r="J79" t="str">
        <f>IF(A79&lt;&gt;"", VLOOKUP($A79, 'ICS-217'!$D$13:$N$184, 10, FALSE), "")</f>
        <v/>
      </c>
      <c r="K79" s="71" t="str">
        <f>IF($A79&lt;&gt;"", VLOOKUP($A79, 'ICS-217'!$C$13:$N$158, 13, FALSE), "")</f>
        <v/>
      </c>
    </row>
    <row r="80">
      <c r="A80" t="str">
        <f>IF('Emergency ICS-205'!C80&lt;&gt;"", 'Emergency ICS-205'!C80, "")</f>
        <v/>
      </c>
      <c r="B80" t="str">
        <f>IF(A80&lt;&gt;"", VLOOKUP($A80, 'ICS-217'!$D$13:$N$184, 2, FALSE), "")</f>
        <v/>
      </c>
      <c r="C80" t="str">
        <f>IF(A80&lt;&gt;"", VLOOKUP($A80, 'ICS-217'!$D$13:$N$184, 3, FALSE), "")</f>
        <v/>
      </c>
      <c r="D80" t="str">
        <f>IF(A80&lt;&gt;"", VLOOKUP($A80, 'ICS-217'!$D$13:$N$184, 4, FALSE), "")</f>
        <v/>
      </c>
      <c r="E80" t="str">
        <f>IF(A80&lt;&gt;"", VLOOKUP($A80, 'ICS-217'!$D$13:$N$184, 5, FALSE), "")</f>
        <v/>
      </c>
      <c r="F80" t="str">
        <f>IF(A80&lt;&gt;"", VLOOKUP($A80, 'ICS-217'!$D$13:$N$184, 6, FALSE), "")</f>
        <v/>
      </c>
      <c r="G80" t="str">
        <f>IF(A80&lt;&gt;"", VLOOKUP($A80, 'ICS-217'!$D$13:$N$184, 7, FALSE), "")</f>
        <v/>
      </c>
      <c r="H80" t="str">
        <f>IF(A80&lt;&gt;"", VLOOKUP($A80, 'ICS-217'!$D$13:$N$184, 8, FALSE), "")</f>
        <v/>
      </c>
      <c r="I80" t="str">
        <f>IF(A80&lt;&gt;"", VLOOKUP($A80, 'ICS-217'!$D$13:$N$184, 9, FALSE), "")</f>
        <v/>
      </c>
      <c r="J80" t="str">
        <f>IF(A80&lt;&gt;"", VLOOKUP($A80, 'ICS-217'!$D$13:$N$184, 10, FALSE), "")</f>
        <v/>
      </c>
      <c r="K80" s="71" t="str">
        <f>IF($A80&lt;&gt;"", VLOOKUP($A80, 'ICS-217'!$C$13:$N$158, 13, FALSE), "")</f>
        <v/>
      </c>
    </row>
    <row r="81">
      <c r="A81" t="str">
        <f>IF('Emergency ICS-205'!C81&lt;&gt;"", 'Emergency ICS-205'!C81, "")</f>
        <v/>
      </c>
      <c r="B81" t="str">
        <f>IF(A81&lt;&gt;"", VLOOKUP($A81, 'ICS-217'!$D$13:$N$184, 2, FALSE), "")</f>
        <v/>
      </c>
      <c r="C81" t="str">
        <f>IF(A81&lt;&gt;"", VLOOKUP($A81, 'ICS-217'!$D$13:$N$184, 3, FALSE), "")</f>
        <v/>
      </c>
      <c r="D81" t="str">
        <f>IF(A81&lt;&gt;"", VLOOKUP($A81, 'ICS-217'!$D$13:$N$184, 4, FALSE), "")</f>
        <v/>
      </c>
      <c r="E81" t="str">
        <f>IF(A81&lt;&gt;"", VLOOKUP($A81, 'ICS-217'!$D$13:$N$184, 5, FALSE), "")</f>
        <v/>
      </c>
      <c r="F81" t="str">
        <f>IF(A81&lt;&gt;"", VLOOKUP($A81, 'ICS-217'!$D$13:$N$184, 6, FALSE), "")</f>
        <v/>
      </c>
      <c r="G81" t="str">
        <f>IF(A81&lt;&gt;"", VLOOKUP($A81, 'ICS-217'!$D$13:$N$184, 7, FALSE), "")</f>
        <v/>
      </c>
      <c r="H81" t="str">
        <f>IF(A81&lt;&gt;"", VLOOKUP($A81, 'ICS-217'!$D$13:$N$184, 8, FALSE), "")</f>
        <v/>
      </c>
      <c r="I81" t="str">
        <f>IF(A81&lt;&gt;"", VLOOKUP($A81, 'ICS-217'!$D$13:$N$184, 9, FALSE), "")</f>
        <v/>
      </c>
      <c r="J81" t="str">
        <f>IF(A81&lt;&gt;"", VLOOKUP($A81, 'ICS-217'!$D$13:$N$184, 10, FALSE), "")</f>
        <v/>
      </c>
      <c r="K81" s="71" t="str">
        <f>IF($A81&lt;&gt;"", VLOOKUP($A81, 'ICS-217'!$C$13:$N$158, 13, FALSE), "")</f>
        <v/>
      </c>
    </row>
    <row r="82">
      <c r="A82" t="str">
        <f>IF('Emergency ICS-205'!C82&lt;&gt;"", 'Emergency ICS-205'!C82, "")</f>
        <v/>
      </c>
      <c r="B82" t="str">
        <f>IF(A82&lt;&gt;"", VLOOKUP($A82, 'ICS-217'!$D$13:$N$184, 2, FALSE), "")</f>
        <v/>
      </c>
      <c r="C82" t="str">
        <f>IF(A82&lt;&gt;"", VLOOKUP($A82, 'ICS-217'!$D$13:$N$184, 3, FALSE), "")</f>
        <v/>
      </c>
      <c r="D82" t="str">
        <f>IF(A82&lt;&gt;"", VLOOKUP($A82, 'ICS-217'!$D$13:$N$184, 4, FALSE), "")</f>
        <v/>
      </c>
      <c r="E82" t="str">
        <f>IF(A82&lt;&gt;"", VLOOKUP($A82, 'ICS-217'!$D$13:$N$184, 5, FALSE), "")</f>
        <v/>
      </c>
      <c r="F82" t="str">
        <f>IF(A82&lt;&gt;"", VLOOKUP($A82, 'ICS-217'!$D$13:$N$184, 6, FALSE), "")</f>
        <v/>
      </c>
      <c r="G82" t="str">
        <f>IF(A82&lt;&gt;"", VLOOKUP($A82, 'ICS-217'!$D$13:$N$184, 7, FALSE), "")</f>
        <v/>
      </c>
      <c r="H82" t="str">
        <f>IF(A82&lt;&gt;"", VLOOKUP($A82, 'ICS-217'!$D$13:$N$184, 8, FALSE), "")</f>
        <v/>
      </c>
      <c r="I82" t="str">
        <f>IF(A82&lt;&gt;"", VLOOKUP($A82, 'ICS-217'!$D$13:$N$184, 9, FALSE), "")</f>
        <v/>
      </c>
      <c r="J82" t="str">
        <f>IF(A82&lt;&gt;"", VLOOKUP($A82, 'ICS-217'!$D$13:$N$184, 10, FALSE), "")</f>
        <v/>
      </c>
      <c r="K82" s="71" t="str">
        <f>IF($A82&lt;&gt;"", VLOOKUP($A82, 'ICS-217'!$C$13:$N$158, 13, FALSE), "")</f>
        <v/>
      </c>
    </row>
    <row r="83">
      <c r="A83" t="str">
        <f>IF('Emergency ICS-205'!C83&lt;&gt;"", 'Emergency ICS-205'!C83, "")</f>
        <v/>
      </c>
      <c r="B83" t="str">
        <f>IF(A83&lt;&gt;"", VLOOKUP($A83, 'ICS-217'!$D$13:$N$184, 2, FALSE), "")</f>
        <v/>
      </c>
      <c r="C83" t="str">
        <f>IF(A83&lt;&gt;"", VLOOKUP($A83, 'ICS-217'!$D$13:$N$184, 3, FALSE), "")</f>
        <v/>
      </c>
      <c r="D83" t="str">
        <f>IF(A83&lt;&gt;"", VLOOKUP($A83, 'ICS-217'!$D$13:$N$184, 4, FALSE), "")</f>
        <v/>
      </c>
      <c r="E83" t="str">
        <f>IF(A83&lt;&gt;"", VLOOKUP($A83, 'ICS-217'!$D$13:$N$184, 5, FALSE), "")</f>
        <v/>
      </c>
      <c r="F83" t="str">
        <f>IF(A83&lt;&gt;"", VLOOKUP($A83, 'ICS-217'!$D$13:$N$184, 6, FALSE), "")</f>
        <v/>
      </c>
      <c r="G83" t="str">
        <f>IF(A83&lt;&gt;"", VLOOKUP($A83, 'ICS-217'!$D$13:$N$184, 7, FALSE), "")</f>
        <v/>
      </c>
      <c r="H83" t="str">
        <f>IF(A83&lt;&gt;"", VLOOKUP($A83, 'ICS-217'!$D$13:$N$184, 8, FALSE), "")</f>
        <v/>
      </c>
      <c r="I83" t="str">
        <f>IF(A83&lt;&gt;"", VLOOKUP($A83, 'ICS-217'!$D$13:$N$184, 9, FALSE), "")</f>
        <v/>
      </c>
      <c r="J83" t="str">
        <f>IF(A83&lt;&gt;"", VLOOKUP($A83, 'ICS-217'!$D$13:$N$184, 10, FALSE), "")</f>
        <v/>
      </c>
      <c r="K83" s="71" t="str">
        <f>IF($A83&lt;&gt;"", VLOOKUP($A83, 'ICS-217'!$C$13:$N$158, 13, FALSE), "")</f>
        <v/>
      </c>
    </row>
    <row r="84">
      <c r="A84" t="str">
        <f>IF('Emergency ICS-205'!C84&lt;&gt;"", 'Emergency ICS-205'!C84, "")</f>
        <v/>
      </c>
      <c r="B84" t="str">
        <f>IF(A84&lt;&gt;"", VLOOKUP($A84, 'ICS-217'!$D$13:$N$184, 2, FALSE), "")</f>
        <v/>
      </c>
      <c r="C84" t="str">
        <f>IF(A84&lt;&gt;"", VLOOKUP($A84, 'ICS-217'!$D$13:$N$184, 3, FALSE), "")</f>
        <v/>
      </c>
      <c r="D84" t="str">
        <f>IF(A84&lt;&gt;"", VLOOKUP($A84, 'ICS-217'!$D$13:$N$184, 4, FALSE), "")</f>
        <v/>
      </c>
      <c r="E84" t="str">
        <f>IF(A84&lt;&gt;"", VLOOKUP($A84, 'ICS-217'!$D$13:$N$184, 5, FALSE), "")</f>
        <v/>
      </c>
      <c r="F84" t="str">
        <f>IF(A84&lt;&gt;"", VLOOKUP($A84, 'ICS-217'!$D$13:$N$184, 6, FALSE), "")</f>
        <v/>
      </c>
      <c r="G84" t="str">
        <f>IF(A84&lt;&gt;"", VLOOKUP($A84, 'ICS-217'!$D$13:$N$184, 7, FALSE), "")</f>
        <v/>
      </c>
      <c r="H84" t="str">
        <f>IF(A84&lt;&gt;"", VLOOKUP($A84, 'ICS-217'!$D$13:$N$184, 8, FALSE), "")</f>
        <v/>
      </c>
      <c r="I84" t="str">
        <f>IF(A84&lt;&gt;"", VLOOKUP($A84, 'ICS-217'!$D$13:$N$184, 9, FALSE), "")</f>
        <v/>
      </c>
      <c r="J84" t="str">
        <f>IF(A84&lt;&gt;"", VLOOKUP($A84, 'ICS-217'!$D$13:$N$184, 10, FALSE), "")</f>
        <v/>
      </c>
      <c r="K84" s="71" t="str">
        <f>IF($A84&lt;&gt;"", VLOOKUP($A84, 'ICS-217'!$C$13:$N$158, 13, FALSE), "")</f>
        <v/>
      </c>
    </row>
    <row r="85">
      <c r="A85" t="str">
        <f>IF('Emergency ICS-205'!C85&lt;&gt;"", 'Emergency ICS-205'!C85, "")</f>
        <v/>
      </c>
      <c r="B85" t="str">
        <f>IF(A85&lt;&gt;"", VLOOKUP($A85, 'ICS-217'!$D$13:$N$184, 2, FALSE), "")</f>
        <v/>
      </c>
      <c r="C85" t="str">
        <f>IF(A85&lt;&gt;"", VLOOKUP($A85, 'ICS-217'!$D$13:$N$184, 3, FALSE), "")</f>
        <v/>
      </c>
      <c r="D85" t="str">
        <f>IF(A85&lt;&gt;"", VLOOKUP($A85, 'ICS-217'!$D$13:$N$184, 4, FALSE), "")</f>
        <v/>
      </c>
      <c r="E85" t="str">
        <f>IF(A85&lt;&gt;"", VLOOKUP($A85, 'ICS-217'!$D$13:$N$184, 5, FALSE), "")</f>
        <v/>
      </c>
      <c r="F85" t="str">
        <f>IF(A85&lt;&gt;"", VLOOKUP($A85, 'ICS-217'!$D$13:$N$184, 6, FALSE), "")</f>
        <v/>
      </c>
      <c r="G85" t="str">
        <f>IF(A85&lt;&gt;"", VLOOKUP($A85, 'ICS-217'!$D$13:$N$184, 7, FALSE), "")</f>
        <v/>
      </c>
      <c r="H85" t="str">
        <f>IF(A85&lt;&gt;"", VLOOKUP($A85, 'ICS-217'!$D$13:$N$184, 8, FALSE), "")</f>
        <v/>
      </c>
      <c r="I85" t="str">
        <f>IF(A85&lt;&gt;"", VLOOKUP($A85, 'ICS-217'!$D$13:$N$184, 9, FALSE), "")</f>
        <v/>
      </c>
      <c r="J85" t="str">
        <f>IF(A85&lt;&gt;"", VLOOKUP($A85, 'ICS-217'!$D$13:$N$184, 10, FALSE), "")</f>
        <v/>
      </c>
      <c r="K85" s="71" t="str">
        <f>IF($A85&lt;&gt;"", VLOOKUP($A85, 'ICS-217'!$C$13:$N$158, 13, FALSE), "")</f>
        <v/>
      </c>
    </row>
    <row r="86">
      <c r="A86" t="str">
        <f>IF('Emergency ICS-205'!C86&lt;&gt;"", 'Emergency ICS-205'!C86, "")</f>
        <v/>
      </c>
      <c r="B86" t="str">
        <f>IF(A86&lt;&gt;"", VLOOKUP($A86, 'ICS-217'!$D$13:$N$184, 2, FALSE), "")</f>
        <v/>
      </c>
      <c r="C86" t="str">
        <f>IF(A86&lt;&gt;"", VLOOKUP($A86, 'ICS-217'!$D$13:$N$184, 3, FALSE), "")</f>
        <v/>
      </c>
      <c r="D86" t="str">
        <f>IF(A86&lt;&gt;"", VLOOKUP($A86, 'ICS-217'!$D$13:$N$184, 4, FALSE), "")</f>
        <v/>
      </c>
      <c r="E86" t="str">
        <f>IF(A86&lt;&gt;"", VLOOKUP($A86, 'ICS-217'!$D$13:$N$184, 5, FALSE), "")</f>
        <v/>
      </c>
      <c r="F86" t="str">
        <f>IF(A86&lt;&gt;"", VLOOKUP($A86, 'ICS-217'!$D$13:$N$184, 6, FALSE), "")</f>
        <v/>
      </c>
      <c r="G86" t="str">
        <f>IF(A86&lt;&gt;"", VLOOKUP($A86, 'ICS-217'!$D$13:$N$184, 7, FALSE), "")</f>
        <v/>
      </c>
      <c r="H86" t="str">
        <f>IF(A86&lt;&gt;"", VLOOKUP($A86, 'ICS-217'!$D$13:$N$184, 8, FALSE), "")</f>
        <v/>
      </c>
      <c r="I86" t="str">
        <f>IF(A86&lt;&gt;"", VLOOKUP($A86, 'ICS-217'!$D$13:$N$184, 9, FALSE), "")</f>
        <v/>
      </c>
      <c r="J86" t="str">
        <f>IF(A86&lt;&gt;"", VLOOKUP($A86, 'ICS-217'!$D$13:$N$184, 10, FALSE), "")</f>
        <v/>
      </c>
      <c r="K86" s="71" t="str">
        <f>IF($A86&lt;&gt;"", VLOOKUP($A86, 'ICS-217'!$C$13:$N$158, 13, FALSE), "")</f>
        <v/>
      </c>
    </row>
    <row r="87">
      <c r="A87" t="str">
        <f>IF('Emergency ICS-205'!C87&lt;&gt;"", 'Emergency ICS-205'!C87, "")</f>
        <v/>
      </c>
      <c r="B87" t="str">
        <f>IF(A87&lt;&gt;"", VLOOKUP($A87, 'ICS-217'!$D$13:$N$184, 2, FALSE), "")</f>
        <v/>
      </c>
      <c r="C87" t="str">
        <f>IF(A87&lt;&gt;"", VLOOKUP($A87, 'ICS-217'!$D$13:$N$184, 3, FALSE), "")</f>
        <v/>
      </c>
      <c r="D87" t="str">
        <f>IF(A87&lt;&gt;"", VLOOKUP($A87, 'ICS-217'!$D$13:$N$184, 4, FALSE), "")</f>
        <v/>
      </c>
      <c r="E87" t="str">
        <f>IF(A87&lt;&gt;"", VLOOKUP($A87, 'ICS-217'!$D$13:$N$184, 5, FALSE), "")</f>
        <v/>
      </c>
      <c r="F87" t="str">
        <f>IF(A87&lt;&gt;"", VLOOKUP($A87, 'ICS-217'!$D$13:$N$184, 6, FALSE), "")</f>
        <v/>
      </c>
      <c r="G87" t="str">
        <f>IF(A87&lt;&gt;"", VLOOKUP($A87, 'ICS-217'!$D$13:$N$184, 7, FALSE), "")</f>
        <v/>
      </c>
      <c r="H87" t="str">
        <f>IF(A87&lt;&gt;"", VLOOKUP($A87, 'ICS-217'!$D$13:$N$184, 8, FALSE), "")</f>
        <v/>
      </c>
      <c r="I87" t="str">
        <f>IF(A87&lt;&gt;"", VLOOKUP($A87, 'ICS-217'!$D$13:$N$184, 9, FALSE), "")</f>
        <v/>
      </c>
      <c r="J87" t="str">
        <f>IF(A87&lt;&gt;"", VLOOKUP($A87, 'ICS-217'!$D$13:$N$184, 10, FALSE), "")</f>
        <v/>
      </c>
      <c r="K87" s="71" t="str">
        <f>IF($A87&lt;&gt;"", VLOOKUP($A87, 'ICS-217'!$C$13:$N$158, 13, FALSE), "")</f>
        <v/>
      </c>
    </row>
    <row r="88">
      <c r="A88" t="str">
        <f>IF('Emergency ICS-205'!C88&lt;&gt;"", 'Emergency ICS-205'!C88, "")</f>
        <v/>
      </c>
      <c r="B88" t="str">
        <f>IF(A88&lt;&gt;"", VLOOKUP($A88, 'ICS-217'!$D$13:$N$184, 2, FALSE), "")</f>
        <v/>
      </c>
      <c r="C88" t="str">
        <f>IF(A88&lt;&gt;"", VLOOKUP($A88, 'ICS-217'!$D$13:$N$184, 3, FALSE), "")</f>
        <v/>
      </c>
      <c r="D88" t="str">
        <f>IF(A88&lt;&gt;"", VLOOKUP($A88, 'ICS-217'!$D$13:$N$184, 4, FALSE), "")</f>
        <v/>
      </c>
      <c r="E88" t="str">
        <f>IF(A88&lt;&gt;"", VLOOKUP($A88, 'ICS-217'!$D$13:$N$184, 5, FALSE), "")</f>
        <v/>
      </c>
      <c r="F88" t="str">
        <f>IF(A88&lt;&gt;"", VLOOKUP($A88, 'ICS-217'!$D$13:$N$184, 6, FALSE), "")</f>
        <v/>
      </c>
      <c r="G88" t="str">
        <f>IF(A88&lt;&gt;"", VLOOKUP($A88, 'ICS-217'!$D$13:$N$184, 7, FALSE), "")</f>
        <v/>
      </c>
      <c r="H88" t="str">
        <f>IF(A88&lt;&gt;"", VLOOKUP($A88, 'ICS-217'!$D$13:$N$184, 8, FALSE), "")</f>
        <v/>
      </c>
      <c r="I88" t="str">
        <f>IF(A88&lt;&gt;"", VLOOKUP($A88, 'ICS-217'!$D$13:$N$184, 9, FALSE), "")</f>
        <v/>
      </c>
      <c r="J88" t="str">
        <f>IF(A88&lt;&gt;"", VLOOKUP($A88, 'ICS-217'!$D$13:$N$184, 10, FALSE), "")</f>
        <v/>
      </c>
      <c r="K88" s="71" t="str">
        <f>IF($A88&lt;&gt;"", VLOOKUP($A88, 'ICS-217'!$C$13:$N$158, 13, FALSE), "")</f>
        <v/>
      </c>
    </row>
    <row r="89">
      <c r="A89" t="str">
        <f>IF('Emergency ICS-205'!C89&lt;&gt;"", 'Emergency ICS-205'!C89, "")</f>
        <v/>
      </c>
      <c r="B89" t="str">
        <f>IF(A89&lt;&gt;"", VLOOKUP($A89, 'ICS-217'!$D$13:$N$184, 2, FALSE), "")</f>
        <v/>
      </c>
      <c r="C89" t="str">
        <f>IF(A89&lt;&gt;"", VLOOKUP($A89, 'ICS-217'!$D$13:$N$184, 3, FALSE), "")</f>
        <v/>
      </c>
      <c r="D89" t="str">
        <f>IF(A89&lt;&gt;"", VLOOKUP($A89, 'ICS-217'!$D$13:$N$184, 4, FALSE), "")</f>
        <v/>
      </c>
      <c r="E89" t="str">
        <f>IF(A89&lt;&gt;"", VLOOKUP($A89, 'ICS-217'!$D$13:$N$184, 5, FALSE), "")</f>
        <v/>
      </c>
      <c r="F89" t="str">
        <f>IF(A89&lt;&gt;"", VLOOKUP($A89, 'ICS-217'!$D$13:$N$184, 6, FALSE), "")</f>
        <v/>
      </c>
      <c r="G89" t="str">
        <f>IF(A89&lt;&gt;"", VLOOKUP($A89, 'ICS-217'!$D$13:$N$184, 7, FALSE), "")</f>
        <v/>
      </c>
      <c r="H89" t="str">
        <f>IF(A89&lt;&gt;"", VLOOKUP($A89, 'ICS-217'!$D$13:$N$184, 8, FALSE), "")</f>
        <v/>
      </c>
      <c r="I89" t="str">
        <f>IF(A89&lt;&gt;"", VLOOKUP($A89, 'ICS-217'!$D$13:$N$184, 9, FALSE), "")</f>
        <v/>
      </c>
      <c r="J89" t="str">
        <f>IF(A89&lt;&gt;"", VLOOKUP($A89, 'ICS-217'!$D$13:$N$184, 10, FALSE), "")</f>
        <v/>
      </c>
      <c r="K89" s="71" t="str">
        <f>IF($A89&lt;&gt;"", VLOOKUP($A89, 'ICS-217'!$C$13:$N$158, 13, FALSE), "")</f>
        <v/>
      </c>
    </row>
    <row r="90">
      <c r="A90" t="str">
        <f>IF('Emergency ICS-205'!C90&lt;&gt;"", 'Emergency ICS-205'!C90, "")</f>
        <v/>
      </c>
      <c r="B90" t="str">
        <f>IF(A90&lt;&gt;"", VLOOKUP($A90, 'ICS-217'!$D$13:$N$184, 2, FALSE), "")</f>
        <v/>
      </c>
      <c r="C90" t="str">
        <f>IF(A90&lt;&gt;"", VLOOKUP($A90, 'ICS-217'!$D$13:$N$184, 3, FALSE), "")</f>
        <v/>
      </c>
      <c r="D90" t="str">
        <f>IF(A90&lt;&gt;"", VLOOKUP($A90, 'ICS-217'!$D$13:$N$184, 4, FALSE), "")</f>
        <v/>
      </c>
      <c r="E90" t="str">
        <f>IF(A90&lt;&gt;"", VLOOKUP($A90, 'ICS-217'!$D$13:$N$184, 5, FALSE), "")</f>
        <v/>
      </c>
      <c r="F90" t="str">
        <f>IF(A90&lt;&gt;"", VLOOKUP($A90, 'ICS-217'!$D$13:$N$184, 6, FALSE), "")</f>
        <v/>
      </c>
      <c r="G90" t="str">
        <f>IF(A90&lt;&gt;"", VLOOKUP($A90, 'ICS-217'!$D$13:$N$184, 7, FALSE), "")</f>
        <v/>
      </c>
      <c r="H90" t="str">
        <f>IF(A90&lt;&gt;"", VLOOKUP($A90, 'ICS-217'!$D$13:$N$184, 8, FALSE), "")</f>
        <v/>
      </c>
      <c r="I90" t="str">
        <f>IF(A90&lt;&gt;"", VLOOKUP($A90, 'ICS-217'!$D$13:$N$184, 9, FALSE), "")</f>
        <v/>
      </c>
      <c r="J90" t="str">
        <f>IF(A90&lt;&gt;"", VLOOKUP($A90, 'ICS-217'!$D$13:$N$184, 10, FALSE), "")</f>
        <v/>
      </c>
      <c r="K90" s="71" t="str">
        <f>IF($A90&lt;&gt;"", VLOOKUP($A90, 'ICS-217'!$C$13:$N$158, 13, FALSE), "")</f>
        <v/>
      </c>
    </row>
    <row r="91">
      <c r="A91" t="str">
        <f>IF('Emergency ICS-205'!C91&lt;&gt;"", 'Emergency ICS-205'!C91, "")</f>
        <v/>
      </c>
      <c r="B91" t="str">
        <f>IF(A91&lt;&gt;"", VLOOKUP($A91, 'ICS-217'!$D$13:$N$184, 2, FALSE), "")</f>
        <v/>
      </c>
      <c r="C91" t="str">
        <f>IF(A91&lt;&gt;"", VLOOKUP($A91, 'ICS-217'!$D$13:$N$184, 3, FALSE), "")</f>
        <v/>
      </c>
      <c r="D91" t="str">
        <f>IF(A91&lt;&gt;"", VLOOKUP($A91, 'ICS-217'!$D$13:$N$184, 4, FALSE), "")</f>
        <v/>
      </c>
      <c r="E91" t="str">
        <f>IF(A91&lt;&gt;"", VLOOKUP($A91, 'ICS-217'!$D$13:$N$184, 5, FALSE), "")</f>
        <v/>
      </c>
      <c r="F91" t="str">
        <f>IF(A91&lt;&gt;"", VLOOKUP($A91, 'ICS-217'!$D$13:$N$184, 6, FALSE), "")</f>
        <v/>
      </c>
      <c r="G91" t="str">
        <f>IF(A91&lt;&gt;"", VLOOKUP($A91, 'ICS-217'!$D$13:$N$184, 7, FALSE), "")</f>
        <v/>
      </c>
      <c r="H91" t="str">
        <f>IF(A91&lt;&gt;"", VLOOKUP($A91, 'ICS-217'!$D$13:$N$184, 8, FALSE), "")</f>
        <v/>
      </c>
      <c r="I91" t="str">
        <f>IF(A91&lt;&gt;"", VLOOKUP($A91, 'ICS-217'!$D$13:$N$184, 9, FALSE), "")</f>
        <v/>
      </c>
      <c r="J91" t="str">
        <f>IF(A91&lt;&gt;"", VLOOKUP($A91, 'ICS-217'!$D$13:$N$184, 10, FALSE), "")</f>
        <v/>
      </c>
      <c r="K91" s="71" t="str">
        <f>IF($A91&lt;&gt;"", VLOOKUP($A91, 'ICS-217'!$C$13:$N$158, 13, FALSE), "")</f>
        <v/>
      </c>
    </row>
    <row r="92">
      <c r="A92" t="str">
        <f>IF('Emergency ICS-205'!C92&lt;&gt;"", 'Emergency ICS-205'!C92, "")</f>
        <v/>
      </c>
      <c r="B92" t="str">
        <f>IF(A92&lt;&gt;"", VLOOKUP($A92, 'ICS-217'!$D$13:$N$184, 2, FALSE), "")</f>
        <v/>
      </c>
      <c r="C92" t="str">
        <f>IF(A92&lt;&gt;"", VLOOKUP($A92, 'ICS-217'!$D$13:$N$184, 3, FALSE), "")</f>
        <v/>
      </c>
      <c r="D92" t="str">
        <f>IF(A92&lt;&gt;"", VLOOKUP($A92, 'ICS-217'!$D$13:$N$184, 4, FALSE), "")</f>
        <v/>
      </c>
      <c r="E92" t="str">
        <f>IF(A92&lt;&gt;"", VLOOKUP($A92, 'ICS-217'!$D$13:$N$184, 5, FALSE), "")</f>
        <v/>
      </c>
      <c r="F92" t="str">
        <f>IF(A92&lt;&gt;"", VLOOKUP($A92, 'ICS-217'!$D$13:$N$184, 6, FALSE), "")</f>
        <v/>
      </c>
      <c r="G92" t="str">
        <f>IF(A92&lt;&gt;"", VLOOKUP($A92, 'ICS-217'!$D$13:$N$184, 7, FALSE), "")</f>
        <v/>
      </c>
      <c r="H92" t="str">
        <f>IF(A92&lt;&gt;"", VLOOKUP($A92, 'ICS-217'!$D$13:$N$184, 8, FALSE), "")</f>
        <v/>
      </c>
      <c r="I92" t="str">
        <f>IF(A92&lt;&gt;"", VLOOKUP($A92, 'ICS-217'!$D$13:$N$184, 9, FALSE), "")</f>
        <v/>
      </c>
      <c r="J92" t="str">
        <f>IF(A92&lt;&gt;"", VLOOKUP($A92, 'ICS-217'!$D$13:$N$184, 10, FALSE), "")</f>
        <v/>
      </c>
      <c r="K92" s="71" t="str">
        <f>IF($A92&lt;&gt;"", VLOOKUP($A92, 'ICS-217'!$C$13:$N$158, 13, FALSE), "")</f>
        <v/>
      </c>
    </row>
    <row r="93">
      <c r="A93" t="str">
        <f>IF('Emergency ICS-205'!C93&lt;&gt;"", 'Emergency ICS-205'!C93, "")</f>
        <v/>
      </c>
      <c r="B93" t="str">
        <f>IF(A93&lt;&gt;"", VLOOKUP($A93, 'ICS-217'!$D$13:$N$184, 2, FALSE), "")</f>
        <v/>
      </c>
      <c r="C93" t="str">
        <f>IF(A93&lt;&gt;"", VLOOKUP($A93, 'ICS-217'!$D$13:$N$184, 3, FALSE), "")</f>
        <v/>
      </c>
      <c r="D93" t="str">
        <f>IF(A93&lt;&gt;"", VLOOKUP($A93, 'ICS-217'!$D$13:$N$184, 4, FALSE), "")</f>
        <v/>
      </c>
      <c r="E93" t="str">
        <f>IF(A93&lt;&gt;"", VLOOKUP($A93, 'ICS-217'!$D$13:$N$184, 5, FALSE), "")</f>
        <v/>
      </c>
      <c r="F93" t="str">
        <f>IF(A93&lt;&gt;"", VLOOKUP($A93, 'ICS-217'!$D$13:$N$184, 6, FALSE), "")</f>
        <v/>
      </c>
      <c r="G93" t="str">
        <f>IF(A93&lt;&gt;"", VLOOKUP($A93, 'ICS-217'!$D$13:$N$184, 7, FALSE), "")</f>
        <v/>
      </c>
      <c r="H93" t="str">
        <f>IF(A93&lt;&gt;"", VLOOKUP($A93, 'ICS-217'!$D$13:$N$184, 8, FALSE), "")</f>
        <v/>
      </c>
      <c r="I93" t="str">
        <f>IF(A93&lt;&gt;"", VLOOKUP($A93, 'ICS-217'!$D$13:$N$184, 9, FALSE), "")</f>
        <v/>
      </c>
      <c r="J93" t="str">
        <f>IF(A93&lt;&gt;"", VLOOKUP($A93, 'ICS-217'!$D$13:$N$184, 10, FALSE), "")</f>
        <v/>
      </c>
      <c r="K93" s="71" t="str">
        <f>IF($A93&lt;&gt;"", VLOOKUP($A93, 'ICS-217'!$C$13:$N$158, 13, FALSE), "")</f>
        <v/>
      </c>
    </row>
    <row r="94">
      <c r="A94" t="str">
        <f>IF('Emergency ICS-205'!C94&lt;&gt;"", 'Emergency ICS-205'!C94, "")</f>
        <v/>
      </c>
      <c r="B94" t="str">
        <f>IF(A94&lt;&gt;"", VLOOKUP($A94, 'ICS-217'!$D$13:$N$184, 2, FALSE), "")</f>
        <v/>
      </c>
      <c r="C94" t="str">
        <f>IF(A94&lt;&gt;"", VLOOKUP($A94, 'ICS-217'!$D$13:$N$184, 3, FALSE), "")</f>
        <v/>
      </c>
      <c r="D94" t="str">
        <f>IF(A94&lt;&gt;"", VLOOKUP($A94, 'ICS-217'!$D$13:$N$184, 4, FALSE), "")</f>
        <v/>
      </c>
      <c r="E94" t="str">
        <f>IF(A94&lt;&gt;"", VLOOKUP($A94, 'ICS-217'!$D$13:$N$184, 5, FALSE), "")</f>
        <v/>
      </c>
      <c r="F94" t="str">
        <f>IF(A94&lt;&gt;"", VLOOKUP($A94, 'ICS-217'!$D$13:$N$184, 6, FALSE), "")</f>
        <v/>
      </c>
      <c r="G94" t="str">
        <f>IF(A94&lt;&gt;"", VLOOKUP($A94, 'ICS-217'!$D$13:$N$184, 7, FALSE), "")</f>
        <v/>
      </c>
      <c r="H94" t="str">
        <f>IF(A94&lt;&gt;"", VLOOKUP($A94, 'ICS-217'!$D$13:$N$184, 8, FALSE), "")</f>
        <v/>
      </c>
      <c r="I94" t="str">
        <f>IF(A94&lt;&gt;"", VLOOKUP($A94, 'ICS-217'!$D$13:$N$184, 9, FALSE), "")</f>
        <v/>
      </c>
      <c r="J94" t="str">
        <f>IF(A94&lt;&gt;"", VLOOKUP($A94, 'ICS-217'!$D$13:$N$184, 10, FALSE), "")</f>
        <v/>
      </c>
      <c r="K94" s="71" t="str">
        <f>IF($A94&lt;&gt;"", VLOOKUP($A94, 'ICS-217'!$C$13:$N$158, 13, FALSE), "")</f>
        <v/>
      </c>
    </row>
    <row r="95">
      <c r="A95" t="str">
        <f>IF('Emergency ICS-205'!C95&lt;&gt;"", 'Emergency ICS-205'!C95, "")</f>
        <v/>
      </c>
      <c r="B95" t="str">
        <f>IF(A95&lt;&gt;"", VLOOKUP($A95, 'ICS-217'!$D$13:$N$184, 2, FALSE), "")</f>
        <v/>
      </c>
      <c r="C95" t="str">
        <f>IF(A95&lt;&gt;"", VLOOKUP($A95, 'ICS-217'!$D$13:$N$184, 3, FALSE), "")</f>
        <v/>
      </c>
      <c r="D95" t="str">
        <f>IF(A95&lt;&gt;"", VLOOKUP($A95, 'ICS-217'!$D$13:$N$184, 4, FALSE), "")</f>
        <v/>
      </c>
      <c r="E95" t="str">
        <f>IF(A95&lt;&gt;"", VLOOKUP($A95, 'ICS-217'!$D$13:$N$184, 5, FALSE), "")</f>
        <v/>
      </c>
      <c r="F95" t="str">
        <f>IF(A95&lt;&gt;"", VLOOKUP($A95, 'ICS-217'!$D$13:$N$184, 6, FALSE), "")</f>
        <v/>
      </c>
      <c r="G95" t="str">
        <f>IF(A95&lt;&gt;"", VLOOKUP($A95, 'ICS-217'!$D$13:$N$184, 7, FALSE), "")</f>
        <v/>
      </c>
      <c r="H95" t="str">
        <f>IF(A95&lt;&gt;"", VLOOKUP($A95, 'ICS-217'!$D$13:$N$184, 8, FALSE), "")</f>
        <v/>
      </c>
      <c r="I95" t="str">
        <f>IF(A95&lt;&gt;"", VLOOKUP($A95, 'ICS-217'!$D$13:$N$184, 9, FALSE), "")</f>
        <v/>
      </c>
      <c r="J95" t="str">
        <f>IF(A95&lt;&gt;"", VLOOKUP($A95, 'ICS-217'!$D$13:$N$184, 10, FALSE), "")</f>
        <v/>
      </c>
      <c r="K95" s="71" t="str">
        <f>IF($A95&lt;&gt;"", VLOOKUP($A95, 'ICS-217'!$C$13:$N$158, 13, FALSE), "")</f>
        <v/>
      </c>
    </row>
    <row r="96">
      <c r="A96" t="str">
        <f>IF('Emergency ICS-205'!C96&lt;&gt;"", 'Emergency ICS-205'!C96, "")</f>
        <v/>
      </c>
      <c r="B96" t="str">
        <f>IF(A96&lt;&gt;"", VLOOKUP($A96, 'ICS-217'!$D$13:$N$184, 2, FALSE), "")</f>
        <v/>
      </c>
      <c r="C96" t="str">
        <f>IF(A96&lt;&gt;"", VLOOKUP($A96, 'ICS-217'!$D$13:$N$184, 3, FALSE), "")</f>
        <v/>
      </c>
      <c r="D96" t="str">
        <f>IF(A96&lt;&gt;"", VLOOKUP($A96, 'ICS-217'!$D$13:$N$184, 4, FALSE), "")</f>
        <v/>
      </c>
      <c r="E96" t="str">
        <f>IF(A96&lt;&gt;"", VLOOKUP($A96, 'ICS-217'!$D$13:$N$184, 5, FALSE), "")</f>
        <v/>
      </c>
      <c r="F96" t="str">
        <f>IF(A96&lt;&gt;"", VLOOKUP($A96, 'ICS-217'!$D$13:$N$184, 6, FALSE), "")</f>
        <v/>
      </c>
      <c r="G96" t="str">
        <f>IF(A96&lt;&gt;"", VLOOKUP($A96, 'ICS-217'!$D$13:$N$184, 7, FALSE), "")</f>
        <v/>
      </c>
      <c r="H96" t="str">
        <f>IF(A96&lt;&gt;"", VLOOKUP($A96, 'ICS-217'!$D$13:$N$184, 8, FALSE), "")</f>
        <v/>
      </c>
      <c r="I96" t="str">
        <f>IF(A96&lt;&gt;"", VLOOKUP($A96, 'ICS-217'!$D$13:$N$184, 9, FALSE), "")</f>
        <v/>
      </c>
      <c r="J96" t="str">
        <f>IF(A96&lt;&gt;"", VLOOKUP($A96, 'ICS-217'!$D$13:$N$184, 10, FALSE), "")</f>
        <v/>
      </c>
      <c r="K96" s="71" t="str">
        <f>IF($A96&lt;&gt;"", VLOOKUP($A96, 'ICS-217'!$C$13:$N$158, 13, FALSE), "")</f>
        <v/>
      </c>
    </row>
    <row r="97">
      <c r="A97" t="str">
        <f>IF('Emergency ICS-205'!C97&lt;&gt;"", 'Emergency ICS-205'!C97, "")</f>
        <v/>
      </c>
      <c r="B97" t="str">
        <f>IF(A97&lt;&gt;"", VLOOKUP($A97, 'ICS-217'!$D$13:$N$184, 2, FALSE), "")</f>
        <v/>
      </c>
      <c r="C97" t="str">
        <f>IF(A97&lt;&gt;"", VLOOKUP($A97, 'ICS-217'!$D$13:$N$184, 3, FALSE), "")</f>
        <v/>
      </c>
      <c r="D97" t="str">
        <f>IF(A97&lt;&gt;"", VLOOKUP($A97, 'ICS-217'!$D$13:$N$184, 4, FALSE), "")</f>
        <v/>
      </c>
      <c r="E97" t="str">
        <f>IF(A97&lt;&gt;"", VLOOKUP($A97, 'ICS-217'!$D$13:$N$184, 5, FALSE), "")</f>
        <v/>
      </c>
      <c r="F97" t="str">
        <f>IF(A97&lt;&gt;"", VLOOKUP($A97, 'ICS-217'!$D$13:$N$184, 6, FALSE), "")</f>
        <v/>
      </c>
      <c r="G97" t="str">
        <f>IF(A97&lt;&gt;"", VLOOKUP($A97, 'ICS-217'!$D$13:$N$184, 7, FALSE), "")</f>
        <v/>
      </c>
      <c r="H97" t="str">
        <f>IF(A97&lt;&gt;"", VLOOKUP($A97, 'ICS-217'!$D$13:$N$184, 8, FALSE), "")</f>
        <v/>
      </c>
      <c r="I97" t="str">
        <f>IF(A97&lt;&gt;"", VLOOKUP($A97, 'ICS-217'!$D$13:$N$184, 9, FALSE), "")</f>
        <v/>
      </c>
      <c r="J97" t="str">
        <f>IF(A97&lt;&gt;"", VLOOKUP($A97, 'ICS-217'!$D$13:$N$184, 10, FALSE), "")</f>
        <v/>
      </c>
      <c r="K97" s="71" t="str">
        <f>IF($A97&lt;&gt;"", VLOOKUP($A97, 'ICS-217'!$C$13:$N$158, 13, FALSE), "")</f>
        <v/>
      </c>
    </row>
    <row r="98">
      <c r="A98" t="str">
        <f>IF('Emergency ICS-205'!C98&lt;&gt;"", 'Emergency ICS-205'!C98, "")</f>
        <v/>
      </c>
      <c r="B98" t="str">
        <f>IF(A98&lt;&gt;"", VLOOKUP($A98, 'ICS-217'!$D$13:$N$184, 2, FALSE), "")</f>
        <v/>
      </c>
      <c r="C98" t="str">
        <f>IF(A98&lt;&gt;"", VLOOKUP($A98, 'ICS-217'!$D$13:$N$184, 3, FALSE), "")</f>
        <v/>
      </c>
      <c r="D98" t="str">
        <f>IF(A98&lt;&gt;"", VLOOKUP($A98, 'ICS-217'!$D$13:$N$184, 4, FALSE), "")</f>
        <v/>
      </c>
      <c r="E98" t="str">
        <f>IF(A98&lt;&gt;"", VLOOKUP($A98, 'ICS-217'!$D$13:$N$184, 5, FALSE), "")</f>
        <v/>
      </c>
      <c r="F98" t="str">
        <f>IF(A98&lt;&gt;"", VLOOKUP($A98, 'ICS-217'!$D$13:$N$184, 6, FALSE), "")</f>
        <v/>
      </c>
      <c r="G98" t="str">
        <f>IF(A98&lt;&gt;"", VLOOKUP($A98, 'ICS-217'!$D$13:$N$184, 7, FALSE), "")</f>
        <v/>
      </c>
      <c r="H98" t="str">
        <f>IF(A98&lt;&gt;"", VLOOKUP($A98, 'ICS-217'!$D$13:$N$184, 8, FALSE), "")</f>
        <v/>
      </c>
      <c r="I98" t="str">
        <f>IF(A98&lt;&gt;"", VLOOKUP($A98, 'ICS-217'!$D$13:$N$184, 9, FALSE), "")</f>
        <v/>
      </c>
      <c r="J98" t="str">
        <f>IF(A98&lt;&gt;"", VLOOKUP($A98, 'ICS-217'!$D$13:$N$184, 10, FALSE), "")</f>
        <v/>
      </c>
      <c r="K98" s="71" t="str">
        <f>IF($A98&lt;&gt;"", VLOOKUP($A98, 'ICS-217'!$C$13:$N$158, 13, FALSE), "")</f>
        <v/>
      </c>
    </row>
    <row r="99">
      <c r="A99" t="str">
        <f>IF('Emergency ICS-205'!C99&lt;&gt;"", 'Emergency ICS-205'!C99, "")</f>
        <v/>
      </c>
      <c r="B99" t="str">
        <f>IF(A99&lt;&gt;"", VLOOKUP($A99, 'ICS-217'!$D$13:$N$184, 2, FALSE), "")</f>
        <v/>
      </c>
      <c r="C99" t="str">
        <f>IF(A99&lt;&gt;"", VLOOKUP($A99, 'ICS-217'!$D$13:$N$184, 3, FALSE), "")</f>
        <v/>
      </c>
      <c r="D99" t="str">
        <f>IF(A99&lt;&gt;"", VLOOKUP($A99, 'ICS-217'!$D$13:$N$184, 4, FALSE), "")</f>
        <v/>
      </c>
      <c r="E99" t="str">
        <f>IF(A99&lt;&gt;"", VLOOKUP($A99, 'ICS-217'!$D$13:$N$184, 5, FALSE), "")</f>
        <v/>
      </c>
      <c r="F99" t="str">
        <f>IF(A99&lt;&gt;"", VLOOKUP($A99, 'ICS-217'!$D$13:$N$184, 6, FALSE), "")</f>
        <v/>
      </c>
      <c r="G99" t="str">
        <f>IF(A99&lt;&gt;"", VLOOKUP($A99, 'ICS-217'!$D$13:$N$184, 7, FALSE), "")</f>
        <v/>
      </c>
      <c r="H99" t="str">
        <f>IF(A99&lt;&gt;"", VLOOKUP($A99, 'ICS-217'!$D$13:$N$184, 8, FALSE), "")</f>
        <v/>
      </c>
      <c r="I99" t="str">
        <f>IF(A99&lt;&gt;"", VLOOKUP($A99, 'ICS-217'!$D$13:$N$184, 9, FALSE), "")</f>
        <v/>
      </c>
      <c r="J99" t="str">
        <f>IF(A99&lt;&gt;"", VLOOKUP($A99, 'ICS-217'!$D$13:$N$184, 10, FALSE), "")</f>
        <v/>
      </c>
      <c r="K99" s="71" t="str">
        <f>IF($A99&lt;&gt;"", VLOOKUP($A99, 'ICS-217'!$C$13:$N$158, 13, FALSE), "")</f>
        <v/>
      </c>
    </row>
    <row r="100">
      <c r="A100" t="str">
        <f>IF('Emergency ICS-205'!C100&lt;&gt;"", 'Emergency ICS-205'!C100, "")</f>
        <v/>
      </c>
      <c r="B100" t="str">
        <f>IF(A100&lt;&gt;"", VLOOKUP($A100, 'ICS-217'!$D$13:$N$184, 2, FALSE), "")</f>
        <v/>
      </c>
      <c r="C100" t="str">
        <f>IF(A100&lt;&gt;"", VLOOKUP($A100, 'ICS-217'!$D$13:$N$184, 3, FALSE), "")</f>
        <v/>
      </c>
      <c r="D100" t="str">
        <f>IF(A100&lt;&gt;"", VLOOKUP($A100, 'ICS-217'!$D$13:$N$184, 4, FALSE), "")</f>
        <v/>
      </c>
      <c r="E100" t="str">
        <f>IF(A100&lt;&gt;"", VLOOKUP($A100, 'ICS-217'!$D$13:$N$184, 5, FALSE), "")</f>
        <v/>
      </c>
      <c r="F100" t="str">
        <f>IF(A100&lt;&gt;"", VLOOKUP($A100, 'ICS-217'!$D$13:$N$184, 6, FALSE), "")</f>
        <v/>
      </c>
      <c r="G100" t="str">
        <f>IF(A100&lt;&gt;"", VLOOKUP($A100, 'ICS-217'!$D$13:$N$184, 7, FALSE), "")</f>
        <v/>
      </c>
      <c r="H100" t="str">
        <f>IF(A100&lt;&gt;"", VLOOKUP($A100, 'ICS-217'!$D$13:$N$184, 8, FALSE), "")</f>
        <v/>
      </c>
      <c r="I100" t="str">
        <f>IF(A100&lt;&gt;"", VLOOKUP($A100, 'ICS-217'!$D$13:$N$184, 9, FALSE), "")</f>
        <v/>
      </c>
      <c r="J100" t="str">
        <f>IF(A100&lt;&gt;"", VLOOKUP($A100, 'ICS-217'!$D$13:$N$184, 10, FALSE), "")</f>
        <v/>
      </c>
      <c r="K100" s="71" t="str">
        <f>IF($A100&lt;&gt;"", VLOOKUP($A100, 'ICS-217'!$C$13:$N$158, 13, FALSE), "")</f>
        <v/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.0"/>
    <col customWidth="1" min="3" max="3" width="8.86"/>
    <col customWidth="1" min="4" max="4" width="9.14"/>
    <col customWidth="1" min="5" max="5" width="4.0"/>
  </cols>
  <sheetData>
    <row r="1">
      <c r="A1" s="40"/>
      <c r="B1" s="2"/>
      <c r="C1" s="103" t="s">
        <v>578</v>
      </c>
      <c r="D1" s="103" t="s">
        <v>579</v>
      </c>
      <c r="E1" s="104"/>
      <c r="F1" s="105" t="s">
        <v>580</v>
      </c>
      <c r="G1" s="104"/>
    </row>
    <row r="2">
      <c r="A2" s="40" t="s">
        <v>581</v>
      </c>
      <c r="B2" s="2" t="s">
        <v>582</v>
      </c>
      <c r="C2" s="106">
        <v>902.0</v>
      </c>
      <c r="D2" s="106">
        <v>928.0</v>
      </c>
      <c r="E2" s="104"/>
      <c r="F2" s="104" t="str">
        <f t="shared" ref="F2:F8" si="1">LOWER(B2)</f>
        <v>n</v>
      </c>
      <c r="G2" s="104"/>
    </row>
    <row r="3">
      <c r="A3" s="40" t="s">
        <v>583</v>
      </c>
      <c r="B3" s="2" t="s">
        <v>584</v>
      </c>
      <c r="C3" s="106">
        <v>420.0</v>
      </c>
      <c r="D3" s="106">
        <v>450.0</v>
      </c>
      <c r="E3" s="104"/>
      <c r="F3" s="104" t="str">
        <f t="shared" si="1"/>
        <v>y</v>
      </c>
      <c r="G3" s="104"/>
    </row>
    <row r="4">
      <c r="A4" s="40" t="s">
        <v>585</v>
      </c>
      <c r="B4" s="2" t="s">
        <v>582</v>
      </c>
      <c r="C4" s="106">
        <v>222.0</v>
      </c>
      <c r="D4" s="106">
        <v>225.0</v>
      </c>
      <c r="E4" s="104"/>
      <c r="F4" s="104" t="str">
        <f t="shared" si="1"/>
        <v>n</v>
      </c>
      <c r="G4" s="104"/>
    </row>
    <row r="5">
      <c r="A5" s="40" t="s">
        <v>586</v>
      </c>
      <c r="B5" s="2" t="s">
        <v>582</v>
      </c>
      <c r="C5" s="106">
        <v>144.0</v>
      </c>
      <c r="D5" s="106">
        <v>148.0</v>
      </c>
      <c r="E5" s="104"/>
      <c r="F5" s="104" t="str">
        <f t="shared" si="1"/>
        <v>n</v>
      </c>
      <c r="G5" s="104"/>
    </row>
    <row r="6">
      <c r="A6" s="40" t="s">
        <v>587</v>
      </c>
      <c r="B6" s="2" t="s">
        <v>582</v>
      </c>
      <c r="C6" s="106">
        <v>50.0</v>
      </c>
      <c r="D6" s="106">
        <v>54.0</v>
      </c>
      <c r="E6" s="104"/>
      <c r="F6" s="104" t="str">
        <f t="shared" si="1"/>
        <v>n</v>
      </c>
      <c r="G6" s="104"/>
    </row>
    <row r="7">
      <c r="A7" s="40" t="s">
        <v>588</v>
      </c>
      <c r="B7" s="2" t="s">
        <v>582</v>
      </c>
      <c r="C7" s="106">
        <v>29.2</v>
      </c>
      <c r="D7" s="106">
        <v>29.7</v>
      </c>
      <c r="E7" s="104"/>
      <c r="F7" s="104" t="str">
        <f t="shared" si="1"/>
        <v>n</v>
      </c>
      <c r="G7" s="104"/>
    </row>
    <row r="8">
      <c r="A8" s="40" t="s">
        <v>589</v>
      </c>
      <c r="B8" s="2" t="s">
        <v>582</v>
      </c>
      <c r="C8" s="106">
        <v>1.8</v>
      </c>
      <c r="D8" s="106">
        <v>29.1999</v>
      </c>
      <c r="E8" s="104"/>
      <c r="F8" s="104" t="str">
        <f t="shared" si="1"/>
        <v>n</v>
      </c>
      <c r="G8" s="104"/>
    </row>
    <row r="9">
      <c r="A9" s="31"/>
      <c r="C9" s="107"/>
      <c r="D9" s="107"/>
      <c r="E9" s="104"/>
      <c r="F9" s="104"/>
      <c r="G9" s="104"/>
    </row>
    <row r="10">
      <c r="A10" s="40" t="s">
        <v>46</v>
      </c>
      <c r="B10" s="2" t="s">
        <v>584</v>
      </c>
      <c r="C10" s="108" t="s">
        <v>590</v>
      </c>
      <c r="D10" s="107"/>
      <c r="E10" s="104"/>
      <c r="F10" s="104" t="str">
        <f t="shared" ref="F10:F14" si="2">LOWER(B10)</f>
        <v>y</v>
      </c>
      <c r="G10" s="104"/>
    </row>
    <row r="11">
      <c r="A11" s="40" t="s">
        <v>160</v>
      </c>
      <c r="B11" s="2" t="s">
        <v>582</v>
      </c>
      <c r="C11" s="108" t="s">
        <v>590</v>
      </c>
      <c r="D11" s="107"/>
      <c r="E11" s="104"/>
      <c r="F11" s="104" t="str">
        <f t="shared" si="2"/>
        <v>n</v>
      </c>
      <c r="G11" s="104"/>
    </row>
    <row r="12">
      <c r="A12" s="40" t="s">
        <v>114</v>
      </c>
      <c r="B12" s="2" t="s">
        <v>582</v>
      </c>
      <c r="C12" s="108" t="s">
        <v>590</v>
      </c>
      <c r="D12" s="107"/>
      <c r="E12" s="104"/>
      <c r="F12" s="104" t="str">
        <f t="shared" si="2"/>
        <v>n</v>
      </c>
      <c r="G12" s="104"/>
    </row>
    <row r="13">
      <c r="A13" s="40" t="s">
        <v>519</v>
      </c>
      <c r="B13" s="2" t="s">
        <v>582</v>
      </c>
      <c r="C13" s="108" t="s">
        <v>590</v>
      </c>
      <c r="D13" s="107"/>
      <c r="E13" s="104"/>
      <c r="F13" s="104" t="str">
        <f t="shared" si="2"/>
        <v>n</v>
      </c>
      <c r="G13" s="104"/>
    </row>
    <row r="14">
      <c r="A14" s="31"/>
      <c r="C14" s="107"/>
      <c r="D14" s="107"/>
      <c r="E14" s="104"/>
      <c r="F14" s="104" t="str">
        <f t="shared" si="2"/>
        <v/>
      </c>
      <c r="G14" s="104"/>
    </row>
    <row r="15">
      <c r="A15" s="31"/>
      <c r="C15" s="107"/>
      <c r="D15" s="107"/>
      <c r="E15" s="104"/>
      <c r="F15" s="104"/>
      <c r="G15" s="104"/>
    </row>
  </sheetData>
  <drawing r:id="rId1"/>
</worksheet>
</file>